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1"/>
  </bookViews>
  <sheets>
    <sheet name="Vendime dhe rekomandime" sheetId="21" r:id="rId1"/>
    <sheet name="R.financiar" sheetId="16" r:id="rId2"/>
    <sheet name="Tab. e buxhetit" sheetId="5" r:id="rId3"/>
    <sheet name="Mallrat" sheetId="15" r:id="rId4"/>
    <sheet name="Kapitalet" sheetId="3" r:id="rId5"/>
    <sheet name="Subvencionet dhe pagat" sheetId="4" r:id="rId6"/>
    <sheet name="Deputet" sheetId="17" r:id="rId7"/>
    <sheet name="Administrata" sheetId="18" r:id="rId8"/>
    <sheet name="Stafi mbeshtetes politik" sheetId="19" r:id="rId9"/>
    <sheet name="Komisioni per ndihme shtetrore" sheetId="20" r:id="rId10"/>
  </sheets>
  <externalReferences>
    <externalReference r:id="rId11"/>
  </externalReferences>
  <definedNames>
    <definedName name="_xlnm.Print_Area" localSheetId="4">Kapitalet!$A$1:$R$24</definedName>
    <definedName name="_xlnm.Print_Area" localSheetId="5">'Subvencionet dhe pagat'!$A$1:$J$33</definedName>
  </definedNames>
  <calcPr calcId="152511"/>
</workbook>
</file>

<file path=xl/calcChain.xml><?xml version="1.0" encoding="utf-8"?>
<calcChain xmlns="http://schemas.openxmlformats.org/spreadsheetml/2006/main">
  <c r="E69" i="20" l="1"/>
  <c r="E61" i="20"/>
  <c r="E54" i="20"/>
  <c r="E46" i="20"/>
  <c r="E38" i="20"/>
  <c r="E75" i="20" s="1"/>
  <c r="E31" i="20"/>
  <c r="E74" i="20" s="1"/>
  <c r="E25" i="20"/>
  <c r="E73" i="20" s="1"/>
  <c r="E59" i="19"/>
  <c r="E58" i="19"/>
  <c r="E60" i="19" s="1"/>
  <c r="E243" i="18"/>
  <c r="E114" i="18"/>
  <c r="E242" i="18" s="1"/>
  <c r="E22" i="18"/>
  <c r="E241" i="18" s="1"/>
  <c r="E244" i="18" s="1"/>
  <c r="E21" i="18"/>
  <c r="E20" i="18"/>
  <c r="F118" i="17"/>
  <c r="F117" i="17"/>
  <c r="F116" i="17"/>
  <c r="F119" i="17" s="1"/>
  <c r="E76" i="20" l="1"/>
  <c r="G17" i="5"/>
  <c r="E60" i="15"/>
  <c r="H59" i="15" l="1"/>
  <c r="H60" i="15"/>
  <c r="H55" i="15"/>
  <c r="I53" i="15"/>
  <c r="H50" i="15"/>
  <c r="H35" i="15"/>
  <c r="H25" i="15"/>
  <c r="D18" i="5"/>
  <c r="D17" i="5"/>
  <c r="D16" i="5"/>
  <c r="G18" i="5" l="1"/>
  <c r="J19" i="3" l="1"/>
  <c r="J12" i="3"/>
  <c r="G16" i="3"/>
  <c r="G13" i="3"/>
  <c r="G14" i="3"/>
  <c r="G12" i="3"/>
  <c r="G7" i="3"/>
  <c r="G9" i="3"/>
  <c r="F9" i="3"/>
  <c r="I85" i="15" l="1"/>
  <c r="F85" i="15"/>
  <c r="H84" i="15"/>
  <c r="I84" i="15" s="1"/>
  <c r="E84" i="15"/>
  <c r="F84" i="15" s="1"/>
  <c r="I82" i="15"/>
  <c r="I81" i="15"/>
  <c r="F81" i="15"/>
  <c r="H80" i="15"/>
  <c r="I80" i="15" s="1"/>
  <c r="G80" i="15"/>
  <c r="E80" i="15"/>
  <c r="F80" i="15" s="1"/>
  <c r="D80" i="15"/>
  <c r="I78" i="15"/>
  <c r="F78" i="15"/>
  <c r="I77" i="15"/>
  <c r="F77" i="15"/>
  <c r="I76" i="15"/>
  <c r="F76" i="15"/>
  <c r="H75" i="15"/>
  <c r="I75" i="15" s="1"/>
  <c r="G75" i="15"/>
  <c r="E75" i="15"/>
  <c r="F75" i="15" s="1"/>
  <c r="D75" i="15"/>
  <c r="I74" i="15"/>
  <c r="I73" i="15"/>
  <c r="F73" i="15"/>
  <c r="I72" i="15"/>
  <c r="F72" i="15"/>
  <c r="H71" i="15"/>
  <c r="I71" i="15" s="1"/>
  <c r="G71" i="15"/>
  <c r="E71" i="15"/>
  <c r="F71" i="15" s="1"/>
  <c r="D71" i="15"/>
  <c r="I69" i="15"/>
  <c r="F69" i="15"/>
  <c r="I68" i="15"/>
  <c r="F68" i="15"/>
  <c r="I67" i="15"/>
  <c r="F67" i="15"/>
  <c r="I66" i="15"/>
  <c r="F66" i="15"/>
  <c r="H65" i="15"/>
  <c r="I65" i="15" s="1"/>
  <c r="G65" i="15"/>
  <c r="E65" i="15"/>
  <c r="F65" i="15" s="1"/>
  <c r="D65" i="15"/>
  <c r="F63" i="15"/>
  <c r="I62" i="15"/>
  <c r="F62" i="15"/>
  <c r="I61" i="15"/>
  <c r="F61" i="15"/>
  <c r="I60" i="15"/>
  <c r="F60" i="15"/>
  <c r="I59" i="15"/>
  <c r="G59" i="15"/>
  <c r="E59" i="15"/>
  <c r="F59" i="15" s="1"/>
  <c r="D59" i="15"/>
  <c r="E55" i="15"/>
  <c r="F53" i="15"/>
  <c r="I50" i="15"/>
  <c r="G50" i="15"/>
  <c r="E50" i="15"/>
  <c r="F50" i="15" s="1"/>
  <c r="D50" i="15"/>
  <c r="I46" i="15"/>
  <c r="F46" i="15"/>
  <c r="H45" i="15"/>
  <c r="I45" i="15" s="1"/>
  <c r="G45" i="15"/>
  <c r="E45" i="15"/>
  <c r="F45" i="15" s="1"/>
  <c r="D45" i="15"/>
  <c r="F43" i="15"/>
  <c r="I42" i="15"/>
  <c r="F42" i="15"/>
  <c r="I35" i="15"/>
  <c r="G35" i="15"/>
  <c r="E35" i="15"/>
  <c r="F35" i="15" s="1"/>
  <c r="D35" i="15"/>
  <c r="I31" i="15"/>
  <c r="F31" i="15"/>
  <c r="F30" i="15"/>
  <c r="F29" i="15"/>
  <c r="I26" i="15"/>
  <c r="F26" i="15"/>
  <c r="I25" i="15"/>
  <c r="G25" i="15"/>
  <c r="E25" i="15"/>
  <c r="F25" i="15" s="1"/>
  <c r="D25" i="15"/>
  <c r="I22" i="15"/>
  <c r="I21" i="15"/>
  <c r="F21" i="15"/>
  <c r="H19" i="15"/>
  <c r="I19" i="15" s="1"/>
  <c r="E19" i="15"/>
  <c r="F19" i="15" s="1"/>
  <c r="D19" i="15"/>
  <c r="I17" i="15"/>
  <c r="F17" i="15"/>
  <c r="I16" i="15"/>
  <c r="F16" i="15"/>
  <c r="I15" i="15"/>
  <c r="F15" i="15"/>
  <c r="I14" i="15"/>
  <c r="F14" i="15"/>
  <c r="I13" i="15"/>
  <c r="F13" i="15"/>
  <c r="H12" i="15"/>
  <c r="I12" i="15" s="1"/>
  <c r="G12" i="15"/>
  <c r="E12" i="15"/>
  <c r="D12" i="15"/>
  <c r="I10" i="15"/>
  <c r="F10" i="15"/>
  <c r="I9" i="15"/>
  <c r="F9" i="15"/>
  <c r="I8" i="15"/>
  <c r="F8" i="15"/>
  <c r="I7" i="15"/>
  <c r="F7" i="15"/>
  <c r="I6" i="15"/>
  <c r="F6" i="15"/>
  <c r="H5" i="15"/>
  <c r="I5" i="15" s="1"/>
  <c r="G5" i="15"/>
  <c r="G86" i="15" s="1"/>
  <c r="E5" i="15"/>
  <c r="D5" i="15"/>
  <c r="F12" i="15" l="1"/>
  <c r="F5" i="15"/>
  <c r="D86" i="15"/>
  <c r="E86" i="15"/>
  <c r="F86" i="15" s="1"/>
  <c r="H86" i="15"/>
  <c r="I86" i="15" s="1"/>
  <c r="G20" i="5" l="1"/>
  <c r="G19" i="5"/>
  <c r="E26" i="4"/>
  <c r="J15" i="3" l="1"/>
  <c r="J13" i="3"/>
  <c r="H8" i="4" l="1"/>
  <c r="H7" i="4" s="1"/>
  <c r="H5" i="4" s="1"/>
  <c r="I14" i="3" l="1"/>
  <c r="J14" i="3" l="1"/>
  <c r="I9" i="3"/>
  <c r="C30" i="4"/>
  <c r="I7" i="3" l="1"/>
  <c r="E9" i="3"/>
  <c r="H9" i="3" l="1"/>
  <c r="J9" i="3" s="1"/>
  <c r="D21" i="5"/>
  <c r="J7" i="3" l="1"/>
  <c r="D30" i="4"/>
  <c r="E29" i="4"/>
  <c r="F29" i="4" s="1"/>
  <c r="F7" i="3"/>
  <c r="H20" i="5"/>
  <c r="B30" i="4" l="1"/>
  <c r="E28" i="4" l="1"/>
  <c r="H17" i="5"/>
  <c r="H18" i="5"/>
  <c r="H19" i="5"/>
  <c r="H16" i="5"/>
  <c r="G21" i="5"/>
  <c r="E7" i="3"/>
  <c r="E30" i="4" l="1"/>
  <c r="G7" i="4"/>
  <c r="G5" i="4" s="1"/>
  <c r="E18" i="5"/>
  <c r="E19" i="5"/>
  <c r="E20" i="5"/>
  <c r="E16" i="5"/>
  <c r="E17" i="5"/>
  <c r="H7" i="3"/>
  <c r="C21" i="5"/>
  <c r="E21" i="5" l="1"/>
  <c r="F7" i="4" l="1"/>
  <c r="F5" i="4" s="1"/>
  <c r="E8" i="4"/>
  <c r="D7" i="4"/>
  <c r="C7" i="4"/>
  <c r="D5" i="4"/>
  <c r="C5" i="4"/>
  <c r="F21" i="5"/>
  <c r="H21" i="5" s="1"/>
  <c r="E5" i="4" l="1"/>
  <c r="E7" i="4"/>
  <c r="F26" i="4" l="1"/>
  <c r="F27" i="4" l="1"/>
  <c r="F28" i="4"/>
  <c r="F30" i="4" l="1"/>
</calcChain>
</file>

<file path=xl/sharedStrings.xml><?xml version="1.0" encoding="utf-8"?>
<sst xmlns="http://schemas.openxmlformats.org/spreadsheetml/2006/main" count="1287" uniqueCount="479">
  <si>
    <t>4) Tabelat:</t>
  </si>
  <si>
    <t>a) Të hyrat:</t>
  </si>
  <si>
    <t>Ju lutem plotësoni tabelën me informatat e nevojshme.</t>
  </si>
  <si>
    <t>Kodi Ekonomik</t>
  </si>
  <si>
    <t>Kategoria Ekonomike</t>
  </si>
  <si>
    <t>Të hyrat e Planifikuara/Parashikuara për këtë periudhë</t>
  </si>
  <si>
    <t>Të hyrat vetanake të bartura nga viti paraprak</t>
  </si>
  <si>
    <t>b) Shpenzimet:</t>
  </si>
  <si>
    <t>Ju lutem plotësoni tabelën me të dhënat e nevojshme.</t>
  </si>
  <si>
    <t>% e shpenzimit</t>
  </si>
  <si>
    <t>Mallra dhe shërbime</t>
  </si>
  <si>
    <t>Shërbimet komunale</t>
  </si>
  <si>
    <t>Subvencionet dhe Transferet</t>
  </si>
  <si>
    <t>Investimet Kapitale</t>
  </si>
  <si>
    <t>Gjithsej</t>
  </si>
  <si>
    <t xml:space="preserve">                           -   </t>
  </si>
  <si>
    <t xml:space="preserve">                         -   </t>
  </si>
  <si>
    <t xml:space="preserve">                  -   </t>
  </si>
  <si>
    <t>4.d )</t>
  </si>
  <si>
    <t>INVESTIMET KAPITALE</t>
  </si>
  <si>
    <t>Emri i kategorisë ekonomike</t>
  </si>
  <si>
    <t xml:space="preserve">% e  shpenzimit  </t>
  </si>
  <si>
    <t xml:space="preserve">% e  shpenzimit </t>
  </si>
  <si>
    <t>Gjithsej Investimet Kapitale</t>
  </si>
  <si>
    <t>4.e)</t>
  </si>
  <si>
    <t>SUBVENCIONET DHE TRANSFERET: DETAJET E SHPENZIMEVE SIPAS KODEVE EKONOMIKE</t>
  </si>
  <si>
    <t>Subvencione dhe Transfere</t>
  </si>
  <si>
    <t xml:space="preserve">Gjithsej subvensione dhe transfere </t>
  </si>
  <si>
    <t>SUBVENCIONET</t>
  </si>
  <si>
    <t>Subvencionet per Etnitete Publike</t>
  </si>
  <si>
    <t xml:space="preserve">Subvencionet per Etnitete Publike </t>
  </si>
  <si>
    <t>Subvencionet per Etnitete Jopublike</t>
  </si>
  <si>
    <t>TRANSFERET</t>
  </si>
  <si>
    <t>4.f)     Personeli dhe struktura e pagave</t>
  </si>
  <si>
    <t>Niveli</t>
  </si>
  <si>
    <t>Pozitat e aprovuara me Ligjin për Buxhet</t>
  </si>
  <si>
    <t>Pozitat e plotësuara</t>
  </si>
  <si>
    <t>Shpenzimet kapitale</t>
  </si>
  <si>
    <t>Administrata e Kuvendit</t>
  </si>
  <si>
    <t>Stafi Mbështetës Politik</t>
  </si>
  <si>
    <t>% e realizimit</t>
  </si>
  <si>
    <t>INVESTIMET KAPITALE: DETAJET E SHPENZIMEVE SIPAS PROJEKTEVE</t>
  </si>
  <si>
    <t>Rifreskimi dhe pavarësimi i sistemit të TIK-ut</t>
  </si>
  <si>
    <t>Kodi I projektit</t>
  </si>
  <si>
    <t>Pajisje tjera</t>
  </si>
  <si>
    <t>Renovimi i nderteses dhe instalimeve ekzistuese</t>
  </si>
  <si>
    <t>Digjitalizimi i arkives</t>
  </si>
  <si>
    <t xml:space="preserve">Krijimi i qendres se te dhenave ne KK </t>
  </si>
  <si>
    <t xml:space="preserve">Buxheti i shpenzuar në % </t>
  </si>
  <si>
    <t xml:space="preserve"> shpenzimet</t>
  </si>
  <si>
    <t xml:space="preserve">Shpenzimet </t>
  </si>
  <si>
    <t>Krijimi i sistemit te integruar wi-fi ne ndertesen e Kuvendit</t>
  </si>
  <si>
    <t>Anëtarët e Kuvendit</t>
  </si>
  <si>
    <t>Pajisje per sallen plenare</t>
  </si>
  <si>
    <t>Komisioni ndihmes shteterore</t>
  </si>
  <si>
    <t>Buxheti 2020</t>
  </si>
  <si>
    <t xml:space="preserve"> Buxheti 2020</t>
  </si>
  <si>
    <t>Buxheti dhe Shpenzimet  2020</t>
  </si>
  <si>
    <t>Buxheti dhe Shpenzimet  2021</t>
  </si>
  <si>
    <t xml:space="preserve"> Buxheti 2021</t>
  </si>
  <si>
    <t>Buxheti 2021</t>
  </si>
  <si>
    <t>Krijimi I sherbimit informativ per ligjet, sistemi law data</t>
  </si>
  <si>
    <t>Lifti</t>
  </si>
  <si>
    <t>Planifikimi 2020</t>
  </si>
  <si>
    <t>Paga dhe shtesa</t>
  </si>
  <si>
    <t>Buxheti i shpenzuar për paga dhe shtesa për periudhën raportuese</t>
  </si>
  <si>
    <t>Planifikuar 2021</t>
  </si>
  <si>
    <t>Planifikuar 2020</t>
  </si>
  <si>
    <t>Shpenzimet e udhëtimit</t>
  </si>
  <si>
    <t>Shpenzime te udhetimit brenda vendit</t>
  </si>
  <si>
    <t>Shpenzime te udhetimit jashte vendit</t>
  </si>
  <si>
    <t>Meditja e udhimit zyrtar jasht vendit</t>
  </si>
  <si>
    <t>Akomodimi gjate udhetimit zyrtar jasht vendit</t>
  </si>
  <si>
    <t>Shpenzimet tjera te udhitimit zyrtar jasht vendit</t>
  </si>
  <si>
    <t>SHPENZIME KOMUNALE</t>
  </si>
  <si>
    <t>Ryma</t>
  </si>
  <si>
    <t>Uji</t>
  </si>
  <si>
    <t>Mbeturinat</t>
  </si>
  <si>
    <t>Ngrohja qëndrore</t>
  </si>
  <si>
    <t>Shpenzimet telefonike</t>
  </si>
  <si>
    <t>SHËRBIMET E TELEKOMUNIKIMIT</t>
  </si>
  <si>
    <t>Shpenzimet për internet</t>
  </si>
  <si>
    <t>Shpenzimet e telefonisë mobile</t>
  </si>
  <si>
    <t>Shpenzimet postare</t>
  </si>
  <si>
    <t>Shpenzimet e përdorimit të kabllit optik</t>
  </si>
  <si>
    <t>SHPENZIMET PËR SHËRBIME</t>
  </si>
  <si>
    <t>Shërbimet e arsimimit dhe trajnimit</t>
  </si>
  <si>
    <t>Shërbimet e përfaqësimit dhe avokaturës</t>
  </si>
  <si>
    <t>Shërbimet e ndryshme shëndetësore</t>
  </si>
  <si>
    <t>Shërbime të ndryshme intelektuale dhe këshillëdhënëse</t>
  </si>
  <si>
    <t>Shërbime shtypje jo marketing</t>
  </si>
  <si>
    <t>Shërbime kontraktuese tjera</t>
  </si>
  <si>
    <t>Shërbime teknike</t>
  </si>
  <si>
    <t>Shpenzimet për anëtarësim</t>
  </si>
  <si>
    <t>BLERJE E MOBILJEVE DHE PAISJEVE (ME PAK SE 1000 EURO) (NENTOTALI)</t>
  </si>
  <si>
    <t>Mobilje (me pak se 1000 euro)</t>
  </si>
  <si>
    <t>Telefona (me pak se 1000 euro)</t>
  </si>
  <si>
    <t>Kompjuterë (me pak se 1000 euro)</t>
  </si>
  <si>
    <t>Harduer për teknologji informative (me pak se 1000 euro)</t>
  </si>
  <si>
    <t>Makina fotokopjuese (me pak se 1000 euro)</t>
  </si>
  <si>
    <t>Pajisje trafiku (me pak se 1000 euro)</t>
  </si>
  <si>
    <t>Pajisje tjera (me pak se 1000 euro)</t>
  </si>
  <si>
    <t>Blerja e librave</t>
  </si>
  <si>
    <t>BLERJE TJERA - MALLRA DHE SHERBIME (NENTOTALI)</t>
  </si>
  <si>
    <t>Furnizime për zyrë</t>
  </si>
  <si>
    <t>Furnizime pastrimi</t>
  </si>
  <si>
    <t>Akomodimi</t>
  </si>
  <si>
    <t>DERIVATET DHE LËNDËT DJEGËSE (NENTOTALI)</t>
  </si>
  <si>
    <t>Nafte per ngrohje qendrore</t>
  </si>
  <si>
    <t>Derivate per gjenerator</t>
  </si>
  <si>
    <t>Karburant per vetura</t>
  </si>
  <si>
    <t>LLOGARITE E AVANSIT (NENTOTALI)</t>
  </si>
  <si>
    <t>Avas per para te imeta (p.cash)</t>
  </si>
  <si>
    <t>Avans per udhetime zyrtare</t>
  </si>
  <si>
    <t>SHERBIMET E REGJISTRIMIT DHE SIGURIMEVE (NENTOTALI)</t>
  </si>
  <si>
    <t>Regjistrimi dhe Sigurimi i automjeteve</t>
  </si>
  <si>
    <t>Taksa komunale</t>
  </si>
  <si>
    <t>Sigurimi i ndertesave dhe tjera</t>
  </si>
  <si>
    <t>Provizion për Tarifa të Ndryshme</t>
  </si>
  <si>
    <t>MIRËMBAJTJA (NENTOTALI)</t>
  </si>
  <si>
    <t>Mirembajtja dhe riparimi i automjeteve</t>
  </si>
  <si>
    <t>Mirembajtja e ndertesave</t>
  </si>
  <si>
    <t>Mirëmbajtja e Teknologjisë Informative</t>
  </si>
  <si>
    <t>Mirembajtja e mobileve dhe paisjeve</t>
  </si>
  <si>
    <t>Qiraja</t>
  </si>
  <si>
    <t>Qiraja per ndertesa</t>
  </si>
  <si>
    <t>Qiraja makineria</t>
  </si>
  <si>
    <t>Shpenzimet -vendimet e gjykatave</t>
  </si>
  <si>
    <t>SHPENZIMET E MARKETINGUT (NENTOTALI)</t>
  </si>
  <si>
    <t>Reklamat dhe konkurset</t>
  </si>
  <si>
    <t>Botimet e publikimeve</t>
  </si>
  <si>
    <t>Shpenzimet per informim publik</t>
  </si>
  <si>
    <t>SHPENZIMET E PËRFAQËSIMIT (NENTOTALI)</t>
  </si>
  <si>
    <t>Drekat zyrtare</t>
  </si>
  <si>
    <t>Dreke zyrtare jasht vendit</t>
  </si>
  <si>
    <t>Pagesa e tatimit ne qira</t>
  </si>
  <si>
    <t>Shpenzimet  9 mujore per vitin 2021</t>
  </si>
  <si>
    <t>Shpenzimet  9 mujore per vitin 2020</t>
  </si>
  <si>
    <t>Shpenzimet 9 mujor</t>
  </si>
  <si>
    <t>Shpenzimet 9 mujore</t>
  </si>
  <si>
    <t>Buxheti 9 mujor për paga dhe shtesa</t>
  </si>
  <si>
    <t>Në listat e pagave në muajin shtator 2021, janë edhe 41 ish deputet të legjislaturës së shtatë, të cilët realizojnë pagën kalimtare.</t>
  </si>
  <si>
    <t>Të hyrat e paraqitura në tabelën e mësipërme kanë të bëjnë si vijon: Nga mjetet e pashpenzuara për subvencionet e pranuara janë kthyer gjithsej 548.60€, një ish deputet i legjislaturës së shtatë (7) ka bërë kthimin e mjeteve në shumë prej 785€ për llaptopin e blerë nga Kuvendi, si dhe hyrja tjetër ka të bëjë me kontestin gjyqësor të fituar nga Kuvendi, ku kompania e sigurimeve Kosova e Re ka paguar shumën prej 46,478.69€</t>
  </si>
  <si>
    <r>
      <t xml:space="preserve">Kodi i Organizatës Buxhetore: </t>
    </r>
    <r>
      <rPr>
        <b/>
        <sz val="40"/>
        <color theme="1"/>
        <rFont val="Times New Roman"/>
        <family val="1"/>
      </rPr>
      <t>101</t>
    </r>
  </si>
  <si>
    <r>
      <t xml:space="preserve">Informatat kontaktuese: </t>
    </r>
    <r>
      <rPr>
        <b/>
        <sz val="40"/>
        <color theme="1"/>
        <rFont val="Times New Roman"/>
        <family val="1"/>
      </rPr>
      <t>038 200 10 557</t>
    </r>
  </si>
  <si>
    <r>
      <t xml:space="preserve">Sekretari i Kuvendit:  </t>
    </r>
    <r>
      <rPr>
        <b/>
        <sz val="40"/>
        <color theme="1"/>
        <rFont val="Times New Roman"/>
        <family val="1"/>
      </rPr>
      <t>Ismet Krasniqi, Ndërtesa e Kuvendit, zyra N-122</t>
    </r>
  </si>
  <si>
    <r>
      <t xml:space="preserve">Drejtori i Përgjithshëm për Administratë: </t>
    </r>
    <r>
      <rPr>
        <b/>
        <sz val="40"/>
        <color theme="1"/>
        <rFont val="Times New Roman"/>
        <family val="1"/>
      </rPr>
      <t>Emrush Haxhiu, Ndërtesa e Kuvendit, zyra N-226</t>
    </r>
  </si>
  <si>
    <r>
      <t xml:space="preserve">Drejtori i Drejtorisë për Buxhet dhe Pagesa: </t>
    </r>
    <r>
      <rPr>
        <b/>
        <sz val="40"/>
        <color theme="1"/>
        <rFont val="Times New Roman"/>
        <family val="1"/>
      </rPr>
      <t>Istret Azemi, Ndërtesa e Kuvendit, zyra N-222</t>
    </r>
  </si>
  <si>
    <t>1)Hyrje: (Ju lutem paraqitni në formë tekstuale një përmbledhje të zhvillimeve kryesore në buxhetin e organizatës tuaj. Të mos kalohet hapësira e ofruar më poshtë!)</t>
  </si>
  <si>
    <t>2) Përmbledhje për të hyrat dhe kategoritë e veçanta të shpenzimeve:</t>
  </si>
  <si>
    <t>(Ju lutem paraqitni shkurtimisht ndryshimet kryesore për sa i përket vlerave të parashikuara dhe atyre aktuale për secilën kategori. Të mos kalohet hapësira e ofruar më poshtë).</t>
  </si>
  <si>
    <t xml:space="preserve">a)      Të hyrat: </t>
  </si>
  <si>
    <t>b)       Paga dhe shtesa:</t>
  </si>
  <si>
    <t>c)       Mallra dhe shërbime:</t>
  </si>
  <si>
    <t>d)      Shpenzime komunale:</t>
  </si>
  <si>
    <t>e)      Investimet Kapitale:</t>
  </si>
  <si>
    <t>f)       Subvencionet dhe Transferet:</t>
  </si>
  <si>
    <t>3) Përmbledhje:</t>
  </si>
  <si>
    <t>Ju lutem, paraqitni shkurtimisht vërejtjet përfundimtare lidhur me buxhetin e institucionit tuaj, apo pikëpamjet për zhvillimet në të ardhmen.</t>
  </si>
  <si>
    <t>__________________________________</t>
  </si>
  <si>
    <t xml:space="preserve"> </t>
  </si>
  <si>
    <t>Nënshkrimi i Sekretarit të Kuvendit</t>
  </si>
  <si>
    <t>Raporti Financiar për nëntëmujorin  e vitit 2021</t>
  </si>
  <si>
    <t>22.10.2021</t>
  </si>
  <si>
    <t xml:space="preserve">MALLRA DHE SHËRBIME </t>
  </si>
  <si>
    <t>Emri i kategorise ekonomike</t>
  </si>
  <si>
    <r>
      <t xml:space="preserve">Republika e Kosovës
</t>
    </r>
    <r>
      <rPr>
        <b/>
        <sz val="12.95"/>
        <color indexed="9"/>
        <rFont val="Times New Roman"/>
        <family val="1"/>
      </rPr>
      <t xml:space="preserve">Republika Kosovo-Republic of Kosovo
</t>
    </r>
    <r>
      <rPr>
        <b/>
        <i/>
        <sz val="11.95"/>
        <color indexed="9"/>
        <rFont val="Book Antiqua"/>
        <family val="1"/>
      </rPr>
      <t>Kuvendi - Skupština – Assembly</t>
    </r>
  </si>
  <si>
    <t>Prej datës: 01/07/2021</t>
  </si>
  <si>
    <t>Deri më datën: 30/09/2021</t>
  </si>
  <si>
    <t>Programi: Deputetet</t>
  </si>
  <si>
    <r>
      <t xml:space="preserve">                    </t>
    </r>
    <r>
      <rPr>
        <b/>
        <sz val="10"/>
        <color indexed="8"/>
        <rFont val="Arial"/>
        <family val="2"/>
      </rPr>
      <t>Pagat dhe Meditjet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11000</t>
    </r>
  </si>
  <si>
    <t>Nr</t>
  </si>
  <si>
    <t xml:space="preserve">Pershkrimi
</t>
  </si>
  <si>
    <t>Shuma e  paguar</t>
  </si>
  <si>
    <t>Data e pagesës</t>
  </si>
  <si>
    <t>Emri</t>
  </si>
  <si>
    <t>Pagat e muajit Korrik</t>
  </si>
  <si>
    <t>30/07/2021</t>
  </si>
  <si>
    <t>Anëtaret e Kuvendit të Republikës së Kosovës</t>
  </si>
  <si>
    <t>Pagat e muajit Gusht</t>
  </si>
  <si>
    <t>31/08/2021</t>
  </si>
  <si>
    <t>Pagat e muajit Shtator</t>
  </si>
  <si>
    <t>30/09/2021</t>
  </si>
  <si>
    <r>
      <t xml:space="preserve">                    </t>
    </r>
    <r>
      <rPr>
        <b/>
        <sz val="10"/>
        <color indexed="8"/>
        <rFont val="Arial"/>
        <family val="2"/>
      </rPr>
      <t>Shpenzimet 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13140</t>
    </r>
  </si>
  <si>
    <t>Shpenzime te udhetimit - Bileta</t>
  </si>
  <si>
    <t>26/07/2021</t>
  </si>
  <si>
    <t>MALESIA REISEN SHPK</t>
  </si>
  <si>
    <t>23/07/2021</t>
  </si>
  <si>
    <r>
      <t xml:space="preserve">                    </t>
    </r>
    <r>
      <rPr>
        <b/>
        <sz val="10"/>
        <color indexed="8"/>
        <rFont val="Arial"/>
        <family val="2"/>
      </rPr>
      <t>Mëditja 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13141</t>
    </r>
  </si>
  <si>
    <t xml:space="preserve">Shpenzimet e udhëtimeve  zyrtare jashtë vendit Turqi (2-4 Korrik 2021)
</t>
  </si>
  <si>
    <t>15/07/2021</t>
  </si>
  <si>
    <t>Arben Gashi</t>
  </si>
  <si>
    <t>Mimoza Kusari Lila</t>
  </si>
  <si>
    <t xml:space="preserve">Shpenzimet e udhëtimeve  zyrtare jashtë vendit Shqiperi  (8-10 Korrik 2021)
</t>
  </si>
  <si>
    <t xml:space="preserve">Shpenzimet e udhëtimeve  zyrtare jashtë vendit Francë (20-25 Qershor 2021)
</t>
  </si>
  <si>
    <t>Saranda Bogujevci</t>
  </si>
  <si>
    <t>16/07/2021</t>
  </si>
  <si>
    <t>Shpenzimet e udhëtimeve  zyrtare jashtë vendit Bruskel (28 Qershor 2021)</t>
  </si>
  <si>
    <t xml:space="preserve">Shpenzimet e udhëtimeve  zyrtare jashtë vendit Rumani (24-26 korrik 2021)
</t>
  </si>
  <si>
    <t>Erxhan Galushi</t>
  </si>
  <si>
    <t>Shpenzimet e udhëtimeve  zyrtare jashtë vendit Shqiperi (1-2 korrik 2021)</t>
  </si>
  <si>
    <t>29/07/2021</t>
  </si>
  <si>
    <t>Bekim Arifi</t>
  </si>
  <si>
    <t>Shpenzimet e udhëtimeve  zyrtare jashtë vendit Austri (25 gusht-1 shtator 2021)</t>
  </si>
  <si>
    <t>20/09/2021</t>
  </si>
  <si>
    <t>Haki Abazi</t>
  </si>
  <si>
    <t xml:space="preserve">Shpenzimet e udhëtimeve  zyrtare jashtë vendit Gjermani (25-27  Gusht  2021)
</t>
  </si>
  <si>
    <t>14/09/2021</t>
  </si>
  <si>
    <t>Blerta Deliu Kodra</t>
  </si>
  <si>
    <t>Shpenzimet e udhëtimeve  zyrtare jashtë vendit Hungari (5-7 Shtator 2021)</t>
  </si>
  <si>
    <t>13/09/2021</t>
  </si>
  <si>
    <t>Shqipe Mehmeti Selimi</t>
  </si>
  <si>
    <t xml:space="preserve">Shpenzimet e udhëtimeve  zyrtare jashtë vendit Panama (27 qershor - 1 korrik 2021)
</t>
  </si>
  <si>
    <t>19/08/2021</t>
  </si>
  <si>
    <t>Mefail Bajqinovci</t>
  </si>
  <si>
    <t>Shpenzimet e udhëtimeve  zyrtare jashtë vendit Shqiperi (6-7 qershor 2021)</t>
  </si>
  <si>
    <t>18/08/2021</t>
  </si>
  <si>
    <t>Glauk Konjufca</t>
  </si>
  <si>
    <t>Shpenzimet e udhëtimeve  zyrtare jashtë vendit Bruksel  (27-29 qershor 2021)</t>
  </si>
  <si>
    <t>Shpenzimet e udhëtimeve  zyrtare jashtë vendit Gjermani (20-21 qershor  2021)</t>
  </si>
  <si>
    <t>Shpenzimet e udhëtimeve  zyrtare jashtë vendit Shqiperi  (14 korrik2021)</t>
  </si>
  <si>
    <t>Driton Hyseni</t>
  </si>
  <si>
    <t>Shpenzimet e udhëtimeve  zyrtare jashtë vendit Francë (20-25 qershor 2021)</t>
  </si>
  <si>
    <t>Enis Kervan</t>
  </si>
  <si>
    <t xml:space="preserve">Shpenzimet e udhëtimeve  zyrtare jashtë vendit Serbi ( 17-19 qershor 2021)
</t>
  </si>
  <si>
    <t>Fidan Jilta</t>
  </si>
  <si>
    <r>
      <t xml:space="preserve">                    </t>
    </r>
    <r>
      <rPr>
        <b/>
        <sz val="10"/>
        <color indexed="8"/>
        <rFont val="Arial"/>
        <family val="2"/>
      </rPr>
      <t>Akomodim gjate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13142</t>
    </r>
  </si>
  <si>
    <t xml:space="preserve">Akomodimi i udhëtimit zyrtarë ne Francë (20-25 Qershor 2021)
</t>
  </si>
  <si>
    <t xml:space="preserve">Akomodimi i udhëtimit zyrtarë ne Gjermani (20-21 qershor 2021)
</t>
  </si>
  <si>
    <t xml:space="preserve">Akomodimi i udhëtimit zyrtarë ne Bruksel (27-29 qershor 2021)
</t>
  </si>
  <si>
    <t>22/07/2021</t>
  </si>
  <si>
    <t xml:space="preserve">Akomodimi i udhëtimit zyrtarë ne Shqiperi  (01-02 korrik 2021) 
</t>
  </si>
  <si>
    <t xml:space="preserve">Akomodimi i udhëtimit zyrtarë ne Austri (25 gusht-01 shtator 2021)
</t>
  </si>
  <si>
    <t>Akomodimi i udhëtimit zyrtarë ne Francë (20-25 qershor 2021)</t>
  </si>
  <si>
    <t>20/08/2021</t>
  </si>
  <si>
    <t>Akomodimi i udhëtimit zyrtarë ne Panama (27 qershor - 01 korrik 2021)</t>
  </si>
  <si>
    <t xml:space="preserve">Akomodimi i udhëtimit zyrtarë ne Turqi  (20-23 qershor 2021)
</t>
  </si>
  <si>
    <t xml:space="preserve">Akomodimi i udhëtimit zyrtarë ne  Francë (20-25 qershor 2021)
</t>
  </si>
  <si>
    <t>Jeta Statovci</t>
  </si>
  <si>
    <t>Fitim Uka</t>
  </si>
  <si>
    <r>
      <t xml:space="preserve">                    </t>
    </r>
    <r>
      <rPr>
        <b/>
        <sz val="10"/>
        <color indexed="8"/>
        <rFont val="Arial"/>
        <family val="2"/>
      </rPr>
      <t>Shpenzime tjera te udhëtimit zyrtar jashte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13143</t>
    </r>
  </si>
  <si>
    <t xml:space="preserve">Shpenzimet tjera gjate udhetimit zyrtar ne Shqiperi </t>
  </si>
  <si>
    <r>
      <t xml:space="preserve">                    </t>
    </r>
    <r>
      <rPr>
        <b/>
        <sz val="10"/>
        <color indexed="8"/>
        <rFont val="Arial"/>
        <family val="2"/>
      </rPr>
      <t>Shpenzime tjera telefonike Vala 900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13320</t>
    </r>
  </si>
  <si>
    <t>Mbushje Vala</t>
  </si>
  <si>
    <t>19/07/2021</t>
  </si>
  <si>
    <t>TELEKOMI I KOSOVES SHA</t>
  </si>
  <si>
    <t>Shpenzime te telefonis mobile</t>
  </si>
  <si>
    <t xml:space="preserve">Shpenzimet e telefonis mobile </t>
  </si>
  <si>
    <r>
      <t xml:space="preserve">                    </t>
    </r>
    <r>
      <rPr>
        <b/>
        <sz val="10"/>
        <color indexed="8"/>
        <rFont val="Arial"/>
        <family val="2"/>
      </rPr>
      <t>Shërbime të ndryshme intelektuale dhe këshillëdhënëse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13440</t>
    </r>
  </si>
  <si>
    <t>Sherbime keshilldhenese</t>
  </si>
  <si>
    <t>03/08/2021</t>
  </si>
  <si>
    <t>Xhavit Rexhaj</t>
  </si>
  <si>
    <t>Visar Hapçiu</t>
  </si>
  <si>
    <r>
      <t xml:space="preserve">                    </t>
    </r>
    <r>
      <rPr>
        <b/>
        <sz val="10"/>
        <color indexed="8"/>
        <rFont val="Arial"/>
        <family val="2"/>
      </rPr>
      <t>Shërbime tjera kontraktuese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13460</t>
    </r>
  </si>
  <si>
    <t>Sherbime tjera -Pasaport diplomatike (Adelina Grainca)</t>
  </si>
  <si>
    <t>02/07/2021</t>
  </si>
  <si>
    <t>MINISTRIA PUNEVE TE BRENDSHME</t>
  </si>
  <si>
    <t>Sherbime tjera -Pasaport diplomatike (Ardiana Matoshi)</t>
  </si>
  <si>
    <t>Shebime tjera-Perkthimi</t>
  </si>
  <si>
    <t>GLOBAL CONSULTING DEVELOPMENT ASSOCIATES SHPK</t>
  </si>
  <si>
    <t>Tatimi</t>
  </si>
  <si>
    <t>17/08/2021</t>
  </si>
  <si>
    <t>ADMINISTRATA TATIMORE E KOSOVES</t>
  </si>
  <si>
    <t>Kontributi i punetorit</t>
  </si>
  <si>
    <t>TRUSTI PENSIONAL I KURSIMEVE</t>
  </si>
  <si>
    <t>Kontributi i punedhenesit</t>
  </si>
  <si>
    <t>Sherbime tjera -Pasaport diplomatike (Armend Muja)</t>
  </si>
  <si>
    <t>06/08/2021</t>
  </si>
  <si>
    <t>Tatim</t>
  </si>
  <si>
    <t>Sherbime tjera -Pasaport diplomatike (Blerta Deliu Kodra )</t>
  </si>
  <si>
    <t>21/09/2021</t>
  </si>
  <si>
    <t>Sherbime tjera -Sigurime shendetesore</t>
  </si>
  <si>
    <t>07/09/2021</t>
  </si>
  <si>
    <t>KOMPANIA E SIGURIMEVE SCARDIAN JSC</t>
  </si>
  <si>
    <t>Shebime tjera - Perkthimi</t>
  </si>
  <si>
    <t>29/09/2021</t>
  </si>
  <si>
    <t>Sherbime tjera -Pasaport diplomatike (Ardian Gola)</t>
  </si>
  <si>
    <t>27/08/2021</t>
  </si>
  <si>
    <t>Sherbime tjera -Pasaport diplomatike (Arjeta Fezaj )</t>
  </si>
  <si>
    <t>Sherbime tjera</t>
  </si>
  <si>
    <t>14/07/2021</t>
  </si>
  <si>
    <t>OLIVE MEDICAL GROUP SHPK</t>
  </si>
  <si>
    <r>
      <t xml:space="preserve">                    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13917</t>
    </r>
  </si>
  <si>
    <t>Shpenz.tjera uz.(provizion bankar)</t>
  </si>
  <si>
    <t>NLB</t>
  </si>
  <si>
    <r>
      <t xml:space="preserve">                    </t>
    </r>
    <r>
      <rPr>
        <b/>
        <sz val="10"/>
        <color indexed="8"/>
        <rFont val="Arial"/>
        <family val="2"/>
      </rPr>
      <t>Drekat zyrtare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14310</t>
    </r>
  </si>
  <si>
    <t xml:space="preserve">Dreke zyrtare-Komisioni AD-HOC per perzgjedhjen e kandidatet per anetare te Bordit te KPM-së
</t>
  </si>
  <si>
    <t>21/07/2021</t>
  </si>
  <si>
    <t>BOULEVARD SHPK</t>
  </si>
  <si>
    <t>Sherbimet e bufesë</t>
  </si>
  <si>
    <t>30/08/2021</t>
  </si>
  <si>
    <t>FEHMI NIKA BI</t>
  </si>
  <si>
    <t xml:space="preserve">Dreke zyrtare-Komisioni per Drejtat e Njeriut , Bazari Gjinore , per Persona te Pagjetur, Viktimat e Dhunes Seksuale te Luftes dhe Peticione me rastin e vizites se Perfaqesuesve te Fondacionit Westminster per Demokraci WFD (29 qershor 2021)
</t>
  </si>
  <si>
    <t>ILIR MACANI BI</t>
  </si>
  <si>
    <t>Sherbime te bufesë</t>
  </si>
  <si>
    <t>08/09/2021</t>
  </si>
  <si>
    <t>27/09/2021</t>
  </si>
  <si>
    <t>Dreke zyrtare-Komisioni Ad-hoc per perzgiedhjen e kandidatëve për andtare te Bordit te RTK-së</t>
  </si>
  <si>
    <r>
      <t xml:space="preserve">                    </t>
    </r>
    <r>
      <rPr>
        <b/>
        <sz val="10"/>
        <color indexed="8"/>
        <rFont val="Arial"/>
        <family val="2"/>
      </rPr>
      <t>Subvencionet për entitetet publike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21110</t>
    </r>
  </si>
  <si>
    <t>Subvencione</t>
  </si>
  <si>
    <t>KËSHILLI I MEDIAVE TË SHKRUARA TË KOSOVËS</t>
  </si>
  <si>
    <t xml:space="preserve">Paga </t>
  </si>
  <si>
    <t>Mallra dhe sherbime</t>
  </si>
  <si>
    <t>Subvencion</t>
  </si>
  <si>
    <t>gjithsej</t>
  </si>
  <si>
    <t>Programi: Administrata</t>
  </si>
  <si>
    <t>Administrata e Kuvendit të Republikës së Kosovës</t>
  </si>
  <si>
    <t xml:space="preserve">Shpenzimet e udhetimit-Bileta </t>
  </si>
  <si>
    <t>Shpenzimet e udhëtimeve  zyrtare jashtë vendit Shqiperi  (22-24 Qershor 2021)</t>
  </si>
  <si>
    <t>Visar Krasniqi</t>
  </si>
  <si>
    <t xml:space="preserve">Shpenzimet e udhëtimeve  zyrtare jashtë vendit Turqi (20-23 Qershor 2021)
</t>
  </si>
  <si>
    <t>Bukurije Rukolli</t>
  </si>
  <si>
    <t xml:space="preserve">Shpenzimet e udhëtimeve  zyrtare jashtë vendit Bruskel (27-29 Qershor 2021)
</t>
  </si>
  <si>
    <t>Snoudon Daci</t>
  </si>
  <si>
    <t>Shpenzimet e udhëtimeve  zyrtare jashtë vendit Shqiperi (6-8 qershor  2021)</t>
  </si>
  <si>
    <t>13/07/2021</t>
  </si>
  <si>
    <t>Ismet Krasniqi</t>
  </si>
  <si>
    <t xml:space="preserve">Shpenzimet e udhëtimeve  zyrtare jashtë vendit Shqiperi (27-29 qershor 2021)
</t>
  </si>
  <si>
    <t>Shpenzimet e udhëtimeve  zyrtare jashtë vendit Shqiperi  (14 Korrik 2021)</t>
  </si>
  <si>
    <t>27/07/2021</t>
  </si>
  <si>
    <t>Merita Drenori</t>
  </si>
  <si>
    <t xml:space="preserve">Shpenzimet e udhëtimeve  zyrtare jashtë vendit Shqiperi (14 korrik 2021)
</t>
  </si>
  <si>
    <t>Agron Istogu</t>
  </si>
  <si>
    <t xml:space="preserve">Shpenzimet e udhëtimeve  zyrtare jashtë vendit Maqedonia e Veriut  (22 korik 2021)
</t>
  </si>
  <si>
    <t>Ergyl Emra</t>
  </si>
  <si>
    <t>Shpenzimet e udhëtimeve  zyrtare jashtë vendit  Francë (20-25 qershor 2021)</t>
  </si>
  <si>
    <t>Faton Hamiti</t>
  </si>
  <si>
    <t>Shpenzimet e udhëtimeve  zyrtare jashtë vendit Greqi (31 Gusht -02 Shtator 2021)</t>
  </si>
  <si>
    <t>Shpenzimet e udhëtimeve  zyrtare jashtë vendit Hungari (5-7 Shtator  2021)</t>
  </si>
  <si>
    <t>Zare Aliu</t>
  </si>
  <si>
    <t xml:space="preserve">Shpenzimet e udhëtimeve  zyrtare jashtë vendit Maqedoni e Veriut  (15 shtator 2021)
</t>
  </si>
  <si>
    <t>28/09/2021</t>
  </si>
  <si>
    <t>Behxhet Muqolli</t>
  </si>
  <si>
    <t xml:space="preserve">Shpenzimet e udhëtimeve  zyrtare jashtë vendit Maqedoni e Veriut  (16 shtator 2021)
</t>
  </si>
  <si>
    <t xml:space="preserve">Shpenzimet e udhëtimeve  zyrtare jashtë vendit Hunagri (23-25 shtator 2021)
</t>
  </si>
  <si>
    <t xml:space="preserve">Shpenzimet e udhëtimeve  zyrtare jashtë vendit Slloveni (26 shtator 2021)
</t>
  </si>
  <si>
    <t xml:space="preserve">Shpenzimet e udhëtimeve  zyrtare jashtë vendit.Maqedonia e Veriut (16 shtator 2021)
</t>
  </si>
  <si>
    <t>Arsim Shala</t>
  </si>
  <si>
    <t xml:space="preserve">Shpenzimet e udhëtimeve  zyrtare jashtë vendit Greqi  (31gusht-2 shtator 2021)
</t>
  </si>
  <si>
    <t>Shqipe Krasniqi</t>
  </si>
  <si>
    <t xml:space="preserve">Shpenzimet e udhëtimeve  zyrtare jashtë vendit  Serbi (26-29 korrik 2021)
</t>
  </si>
  <si>
    <t>Selman Ymeri</t>
  </si>
  <si>
    <t xml:space="preserve">Akomodimi gjate udhetimit zyrtar jasht vendit Bruskel (27-29 Qershor 2021)
</t>
  </si>
  <si>
    <t xml:space="preserve">Akomodimi gjate udhetimit zyrtar jasht vendit Shqiperi (6-8 qershor  2021)
</t>
  </si>
  <si>
    <t xml:space="preserve">Akomodimi gjate udhetimit zyrtar jasht venditt Bruksel (27-29 qershor 2021)
</t>
  </si>
  <si>
    <t>Akomodimi gjate udhetimit zyrtar jasht vendit Francë (20-25 qershor 2021)</t>
  </si>
  <si>
    <t>Akomodimi gjate udhetimit zyrtar jasht vendit Hunagri (23-25 shtator 2021)</t>
  </si>
  <si>
    <t xml:space="preserve">Akomodimi gjate udhetimit zyrtar jasht vendit Slloveni(26 shtator 2021)
</t>
  </si>
  <si>
    <t xml:space="preserve">Shpenzimet tjera gjate udhëtimit  zyrtar jashtë vendit Bruskel (27-29 Qershor 2021)
</t>
  </si>
  <si>
    <t>Shpenzimet tjera gjate udhëtimit zyrtar  jashtë vend Shqiperi  (14 korrik 2021)</t>
  </si>
  <si>
    <t xml:space="preserve">Shpenzimet tjera - udhëtimeve zyrtar  jashtë vendit - VIZA
</t>
  </si>
  <si>
    <t xml:space="preserve">Shpenzimet tjera - udhëtimeve zyrtar  jashtë vend  Greqi (31 Gusht -02 Shtator 2021)
</t>
  </si>
  <si>
    <r>
      <t xml:space="preserve">                    </t>
    </r>
    <r>
      <rPr>
        <b/>
        <sz val="10"/>
        <color indexed="8"/>
        <rFont val="Arial"/>
        <family val="2"/>
      </rPr>
      <t>Rryma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13210</t>
    </r>
  </si>
  <si>
    <t>Rryma</t>
  </si>
  <si>
    <t>KESCO JSC SHA</t>
  </si>
  <si>
    <r>
      <t xml:space="preserve">                    </t>
    </r>
    <r>
      <rPr>
        <b/>
        <sz val="10"/>
        <color indexed="8"/>
        <rFont val="Arial"/>
        <family val="2"/>
      </rPr>
      <t>Uji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13220</t>
    </r>
  </si>
  <si>
    <t>PRISHTINA SHA KUR</t>
  </si>
  <si>
    <t>05/08/2021</t>
  </si>
  <si>
    <r>
      <t xml:space="preserve">                    </t>
    </r>
    <r>
      <rPr>
        <b/>
        <sz val="10"/>
        <color indexed="8"/>
        <rFont val="Arial"/>
        <family val="2"/>
      </rPr>
      <t>Mbeturinat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13230</t>
    </r>
  </si>
  <si>
    <t>KRM PASTRIMI SHA</t>
  </si>
  <si>
    <r>
      <t xml:space="preserve">                    </t>
    </r>
    <r>
      <rPr>
        <b/>
        <sz val="10"/>
        <color indexed="8"/>
        <rFont val="Arial"/>
        <family val="2"/>
      </rPr>
      <t>Telefoni  - PTK me fatura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13250</t>
    </r>
  </si>
  <si>
    <t>Shpenzime telefonike</t>
  </si>
  <si>
    <t>Sherbime transkriptimi</t>
  </si>
  <si>
    <t>Shebime te Printimit</t>
  </si>
  <si>
    <t>NDERRMARJA TREGTARE GRAFIKE BLENDI</t>
  </si>
  <si>
    <t>Mirembajtja e sistemit DCN-Huazime</t>
  </si>
  <si>
    <t>AVC GROUP SHPK</t>
  </si>
  <si>
    <t>Sherbime tjera - web casting</t>
  </si>
  <si>
    <t>RROTA SHPK</t>
  </si>
  <si>
    <t>15/09/2021</t>
  </si>
  <si>
    <t>SALI SHKUPOLLI B.I.</t>
  </si>
  <si>
    <t>Sherbime tjera-Shfrytezimi i fotokopjeve</t>
  </si>
  <si>
    <t>NTSH RIKON</t>
  </si>
  <si>
    <t>Sherbime tjera - Page</t>
  </si>
  <si>
    <t>VALBONA REÇICA</t>
  </si>
  <si>
    <t>Kontributi</t>
  </si>
  <si>
    <t>Trusti pensional I kursimeve</t>
  </si>
  <si>
    <t>Sherbime tjera - shfrytezim i printereve</t>
  </si>
  <si>
    <t>25/08/2021</t>
  </si>
  <si>
    <t>RIKON SH.P.K</t>
  </si>
  <si>
    <t>24/08/2021</t>
  </si>
  <si>
    <r>
      <t xml:space="preserve">                    </t>
    </r>
    <r>
      <rPr>
        <b/>
        <sz val="10"/>
        <color indexed="8"/>
        <rFont val="Arial"/>
        <family val="2"/>
      </rPr>
      <t>Pajisje tjera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13509</t>
    </r>
  </si>
  <si>
    <t>Pajisje tjera - Aparate te ujit</t>
  </si>
  <si>
    <t>ADA GROUP SHA</t>
  </si>
  <si>
    <r>
      <t xml:space="preserve">                    </t>
    </r>
    <r>
      <rPr>
        <b/>
        <sz val="10"/>
        <color indexed="8"/>
        <rFont val="Arial"/>
        <family val="2"/>
      </rPr>
      <t>Furnizime për zyrë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13610</t>
    </r>
  </si>
  <si>
    <t>Furnizim me uji</t>
  </si>
  <si>
    <t>Furnizim per zyre</t>
  </si>
  <si>
    <t>MEDIATECH PRINT SHPK</t>
  </si>
  <si>
    <t>Furnizim me flamuj</t>
  </si>
  <si>
    <t>BARDHYL BEJTULLAHU B I</t>
  </si>
  <si>
    <t>Furnizim me lule</t>
  </si>
  <si>
    <t>BERAT KACIU BI</t>
  </si>
  <si>
    <t>Furnzim per zyre</t>
  </si>
  <si>
    <t>NITA MACULA BI</t>
  </si>
  <si>
    <t>ARBNORA ZABELI ALIU BI</t>
  </si>
  <si>
    <t>GI GRAFO LONI SHPK</t>
  </si>
  <si>
    <t>BARDHYL BEJTULLAHU B.I</t>
  </si>
  <si>
    <t>Furnizim me material higjenike preventues</t>
  </si>
  <si>
    <t>BEDRI BUZUKU BI</t>
  </si>
  <si>
    <r>
      <t xml:space="preserve">                    </t>
    </r>
    <r>
      <rPr>
        <b/>
        <sz val="10"/>
        <color indexed="8"/>
        <rFont val="Arial"/>
        <family val="2"/>
      </rPr>
      <t>Karburant për vetura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13780</t>
    </r>
  </si>
  <si>
    <t>Derivate per vetura</t>
  </si>
  <si>
    <t>HIB PETROL SHPK</t>
  </si>
  <si>
    <t>Provizion bankar - NLB</t>
  </si>
  <si>
    <r>
      <t xml:space="preserve">                    </t>
    </r>
    <r>
      <rPr>
        <b/>
        <sz val="10"/>
        <color indexed="8"/>
        <rFont val="Arial"/>
        <family val="2"/>
      </rPr>
      <t>Shërbimet e regjistrimit dhe sigurimeve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13950</t>
    </r>
  </si>
  <si>
    <t>Regjistrim i automjeteve</t>
  </si>
  <si>
    <t>16/08/2021</t>
  </si>
  <si>
    <r>
      <t xml:space="preserve">                    </t>
    </r>
    <r>
      <rPr>
        <b/>
        <sz val="10"/>
        <color indexed="8"/>
        <rFont val="Arial"/>
        <family val="2"/>
      </rPr>
      <t>Sigurimi i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13951</t>
    </r>
  </si>
  <si>
    <t>Sigurim i automjeteve</t>
  </si>
  <si>
    <t>KOMPANIA E SIGURIMEVE EUROSIG</t>
  </si>
  <si>
    <r>
      <t xml:space="preserve">                    </t>
    </r>
    <r>
      <rPr>
        <b/>
        <sz val="10"/>
        <color indexed="8"/>
        <rFont val="Arial"/>
        <family val="2"/>
      </rPr>
      <t>Taksa komunale e regjistrimit te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13952</t>
    </r>
  </si>
  <si>
    <t>KOMUNA E PRISHTINES</t>
  </si>
  <si>
    <t xml:space="preserve">                              Sigurimi i ndërtesave tjera                 Kodi buxhetor: 13953</t>
  </si>
  <si>
    <t>Sigurim i nderteses</t>
  </si>
  <si>
    <t>KOMPANIA E SIGURIMEVE PRISIG SHA</t>
  </si>
  <si>
    <r>
      <t xml:space="preserve">                    </t>
    </r>
    <r>
      <rPr>
        <b/>
        <sz val="10"/>
        <color indexed="8"/>
        <rFont val="Arial"/>
        <family val="2"/>
      </rPr>
      <t>Mirëmbajtja dhe riparimi i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14010</t>
    </r>
  </si>
  <si>
    <t>Mirembajtje e automjeteve</t>
  </si>
  <si>
    <t>BAKI AUTOMOBILE SHPK</t>
  </si>
  <si>
    <t>IDEAL SHALA BI</t>
  </si>
  <si>
    <t>AFRIM H. MORINA B.I</t>
  </si>
  <si>
    <t xml:space="preserve">Mirembajtje e automjeteve </t>
  </si>
  <si>
    <r>
      <t xml:space="preserve">                    </t>
    </r>
    <r>
      <rPr>
        <b/>
        <sz val="10"/>
        <color indexed="8"/>
        <rFont val="Arial"/>
        <family val="2"/>
      </rPr>
      <t>Mirëmbajtja e ndërtesave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14020</t>
    </r>
  </si>
  <si>
    <t>Mirembajtje e nderteses</t>
  </si>
  <si>
    <t>SCHAFBERGER JR GMBH DEGA KOSOVE</t>
  </si>
  <si>
    <r>
      <t xml:space="preserve">                    </t>
    </r>
    <r>
      <rPr>
        <b/>
        <sz val="10"/>
        <color indexed="8"/>
        <rFont val="Arial"/>
        <family val="2"/>
      </rPr>
      <t>Mirëmbajtja e teknologjisë informative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14040</t>
    </r>
  </si>
  <si>
    <t>Miremb. e web faqes</t>
  </si>
  <si>
    <t>Miremb. e sist. DCN dhe A/V</t>
  </si>
  <si>
    <t>Mirembajtja e sistemit CCTV dhe mbrojtja kunder zjarrit</t>
  </si>
  <si>
    <t>PRO 4 SHPK</t>
  </si>
  <si>
    <t>Mirembajtja , Hosting dhe Zhv.I Web</t>
  </si>
  <si>
    <t xml:space="preserve">Mirembajtja e sistemit CCTV dhe kunder zjarrit </t>
  </si>
  <si>
    <r>
      <t xml:space="preserve">                    </t>
    </r>
    <r>
      <rPr>
        <b/>
        <sz val="10"/>
        <color indexed="8"/>
        <rFont val="Arial"/>
        <family val="2"/>
      </rPr>
      <t>Mirëmbajtja e mobilieve dhe pajisjeve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14050</t>
    </r>
  </si>
  <si>
    <t xml:space="preserve">Mirembajtje e liftave </t>
  </si>
  <si>
    <t>HYMERI ELEVATORS  LLC</t>
  </si>
  <si>
    <r>
      <t xml:space="preserve">                    </t>
    </r>
    <r>
      <rPr>
        <b/>
        <sz val="10"/>
        <color indexed="8"/>
        <rFont val="Arial"/>
        <family val="2"/>
      </rPr>
      <t>Makineria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14140</t>
    </r>
  </si>
  <si>
    <t>Qiraja per automjete</t>
  </si>
  <si>
    <t>MERCOM COMPANY SHPK</t>
  </si>
  <si>
    <r>
      <t xml:space="preserve">                    </t>
    </r>
    <r>
      <rPr>
        <b/>
        <sz val="10"/>
        <color indexed="8"/>
        <rFont val="Arial"/>
        <family val="2"/>
      </rPr>
      <t>Reklamat dhe konkurset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14210</t>
    </r>
  </si>
  <si>
    <t>Konkurse</t>
  </si>
  <si>
    <t>SHPERNDARJA EXPRESS SHPK</t>
  </si>
  <si>
    <t>GRUPI KOHA SHPK</t>
  </si>
  <si>
    <t>RTK (RADIO TELEVIZIONI KOSOVES</t>
  </si>
  <si>
    <t>MUHAMET MAVRAJ B I</t>
  </si>
  <si>
    <t>Paga</t>
  </si>
  <si>
    <t>Komunali</t>
  </si>
  <si>
    <t>Programi: Stafi mbështetes politik</t>
  </si>
  <si>
    <t>Stafi mështetës Politik</t>
  </si>
  <si>
    <t>Shpenzime te udhetimeve -Bileta</t>
  </si>
  <si>
    <t xml:space="preserve">Shpenzimet e udhëtimeve  zyrtare jashtë vendit Shqiperi  (1-2 korrik  2021) 
</t>
  </si>
  <si>
    <t>28/07/2021</t>
  </si>
  <si>
    <t>Violeta Haniqi</t>
  </si>
  <si>
    <t>Besim Kryeziu</t>
  </si>
  <si>
    <t>Ilir Kerçeli</t>
  </si>
  <si>
    <t xml:space="preserve">Akomodim gjate udhetimit zyrtare jashtë vendit Shqiperi  (1-2 korrik  2021) 
</t>
  </si>
  <si>
    <t xml:space="preserve">Akomodim gjate udhetimit zyrtare jashtë vendit Shqiperi  (1-2 korrik 2021) 
</t>
  </si>
  <si>
    <t>Akomodim gjate udhetimit zyrtare jashtë vendit Hunagri (23-25 shtator 2021)</t>
  </si>
  <si>
    <t xml:space="preserve">Akomodim gjate udhetimit zyrtare jashtë vendit Slloveni (26 shtator 2021)
</t>
  </si>
  <si>
    <t>Programi: Komisioni per ndihme shtetrore</t>
  </si>
  <si>
    <t>Perfituesi</t>
  </si>
  <si>
    <t>Komisioni per ndihme shtetrore</t>
  </si>
  <si>
    <t>19,07,2021</t>
  </si>
  <si>
    <t>19,08,2021</t>
  </si>
  <si>
    <t>Pershkrimi</t>
  </si>
  <si>
    <t>shuma e paguar</t>
  </si>
  <si>
    <t>14,07,2021</t>
  </si>
  <si>
    <t>KOSOV.ELECTR.SUPPLY COMPANY J.S.C.KESCO</t>
  </si>
  <si>
    <t>14,09,2021</t>
  </si>
  <si>
    <t>15,09,2021</t>
  </si>
  <si>
    <t>Qiraja per ndertesa                                                           14110</t>
  </si>
  <si>
    <t>Donjeta Vllasaliu</t>
  </si>
  <si>
    <t>18,08,2021</t>
  </si>
  <si>
    <t>Dreke zyrtare</t>
  </si>
  <si>
    <t>20,09,2021</t>
  </si>
  <si>
    <t>Vila Germia SHPK</t>
  </si>
  <si>
    <t>Pagesa e tatimit ne qira                            14510</t>
  </si>
  <si>
    <t>Tatimi ne qira</t>
  </si>
  <si>
    <t>Administrata tatimore e Kosoves</t>
  </si>
  <si>
    <t>17,08,2021</t>
  </si>
  <si>
    <t>mallra dhe sherbime</t>
  </si>
  <si>
    <t>komunali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</si>
</sst>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\ _L_e_k_ë_-;\-* #,##0\ _L_e_k_ë_-;_-* &quot;-&quot;\ _L_e_k_ë_-;_-@_-"/>
    <numFmt numFmtId="165" formatCode="_-* #,##0.00\ _L_e_k_ë_-;\-* #,##0.00\ _L_e_k_ë_-;_-* &quot;-&quot;??\ _L_e_k_ë_-;_-@_-"/>
    <numFmt numFmtId="166" formatCode="_-* #,##0.00\ _L_e_k_ë_-;\-* #,##0.00\ _L_e_k_ë_-;_-* &quot;-&quot;\ _L_e_k_ë_-;_-@_-"/>
    <numFmt numFmtId="167" formatCode="_(* #,##0.00_);_(* \(#,##0.00\);_(* &quot;-&quot;_);_(@_)"/>
    <numFmt numFmtId="168" formatCode="0.0"/>
    <numFmt numFmtId="169" formatCode="#,##0.00\ [$€-1];[Red]\-#,##0.00\ [$€-1]"/>
    <numFmt numFmtId="170" formatCode="[$-10409]#,##0.0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Times New Roman"/>
      <family val="1"/>
    </font>
    <font>
      <b/>
      <sz val="12"/>
      <color theme="1"/>
      <name val="Calibri"/>
      <family val="2"/>
      <scheme val="minor"/>
    </font>
    <font>
      <sz val="16"/>
      <color theme="1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b/>
      <sz val="16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sz val="18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b/>
      <sz val="72"/>
      <color theme="1"/>
      <name val="Times New Roman"/>
      <family val="1"/>
    </font>
    <font>
      <sz val="20"/>
      <color theme="1"/>
      <name val="Times New Roman"/>
      <family val="1"/>
    </font>
    <font>
      <b/>
      <sz val="20"/>
      <color theme="1"/>
      <name val="Times New Roman"/>
      <family val="1"/>
    </font>
    <font>
      <sz val="40"/>
      <color theme="1"/>
      <name val="Times New Roman"/>
      <family val="1"/>
    </font>
    <font>
      <b/>
      <sz val="40"/>
      <color theme="1"/>
      <name val="Times New Roman"/>
      <family val="1"/>
    </font>
    <font>
      <sz val="26"/>
      <color theme="1"/>
      <name val="Times New Roman"/>
      <family val="1"/>
    </font>
    <font>
      <b/>
      <sz val="28"/>
      <color theme="1"/>
      <name val="Times New Roman"/>
      <family val="1"/>
    </font>
    <font>
      <sz val="28"/>
      <color theme="1"/>
      <name val="Times New Roman"/>
      <family val="1"/>
    </font>
    <font>
      <b/>
      <sz val="36"/>
      <color theme="1"/>
      <name val="Times New Roman"/>
      <family val="1"/>
    </font>
    <font>
      <sz val="36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6"/>
      <color indexed="9"/>
      <name val="Book Antiqua"/>
      <family val="1"/>
    </font>
    <font>
      <b/>
      <sz val="12.95"/>
      <color indexed="9"/>
      <name val="Times New Roman"/>
      <family val="1"/>
    </font>
    <font>
      <b/>
      <i/>
      <sz val="11.95"/>
      <color indexed="9"/>
      <name val="Book Antiqua"/>
      <family val="1"/>
    </font>
    <font>
      <b/>
      <u/>
      <sz val="10"/>
      <color indexed="8"/>
      <name val="Arial"/>
      <family val="2"/>
    </font>
    <font>
      <b/>
      <u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u/>
      <sz val="11"/>
      <color theme="1"/>
      <name val="Calibri"/>
      <family val="2"/>
      <scheme val="minor"/>
    </font>
    <font>
      <sz val="10"/>
      <color indexed="8"/>
      <name val="Arial"/>
      <charset val="1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0"/>
        <bgColor indexed="0"/>
      </patternFill>
    </fill>
    <fill>
      <patternFill patternType="solid">
        <fgColor indexed="12"/>
        <bgColor indexed="0"/>
      </patternFill>
    </fill>
    <fill>
      <patternFill patternType="solid">
        <fgColor theme="0"/>
        <bgColor indexed="0"/>
      </patternFill>
    </fill>
  </fills>
  <borders count="5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</cellStyleXfs>
  <cellXfs count="393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27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4" fillId="3" borderId="0" xfId="0" applyFont="1" applyFill="1" applyAlignment="1">
      <alignment horizontal="right"/>
    </xf>
    <xf numFmtId="0" fontId="5" fillId="0" borderId="13" xfId="0" applyFont="1" applyBorder="1"/>
    <xf numFmtId="0" fontId="5" fillId="0" borderId="8" xfId="0" applyFont="1" applyBorder="1"/>
    <xf numFmtId="0" fontId="5" fillId="0" borderId="14" xfId="0" applyFont="1" applyBorder="1"/>
    <xf numFmtId="0" fontId="4" fillId="2" borderId="14" xfId="0" applyFont="1" applyFill="1" applyBorder="1"/>
    <xf numFmtId="0" fontId="5" fillId="2" borderId="8" xfId="0" applyFont="1" applyFill="1" applyBorder="1"/>
    <xf numFmtId="0" fontId="4" fillId="3" borderId="15" xfId="0" applyFont="1" applyFill="1" applyBorder="1" applyAlignment="1">
      <alignment horizontal="center" wrapText="1"/>
    </xf>
    <xf numFmtId="0" fontId="4" fillId="0" borderId="8" xfId="0" applyFont="1" applyBorder="1" applyAlignment="1">
      <alignment wrapText="1"/>
    </xf>
    <xf numFmtId="0" fontId="2" fillId="0" borderId="7" xfId="0" applyFont="1" applyBorder="1" applyAlignment="1">
      <alignment horizontal="right"/>
    </xf>
    <xf numFmtId="0" fontId="2" fillId="0" borderId="8" xfId="0" applyFont="1" applyBorder="1" applyAlignment="1">
      <alignment wrapText="1"/>
    </xf>
    <xf numFmtId="43" fontId="4" fillId="0" borderId="8" xfId="1" applyFont="1" applyBorder="1"/>
    <xf numFmtId="10" fontId="4" fillId="0" borderId="8" xfId="2" applyNumberFormat="1" applyFont="1" applyBorder="1"/>
    <xf numFmtId="0" fontId="5" fillId="0" borderId="9" xfId="0" applyFont="1" applyBorder="1" applyAlignment="1">
      <alignment horizontal="right"/>
    </xf>
    <xf numFmtId="0" fontId="3" fillId="0" borderId="10" xfId="0" applyFont="1" applyBorder="1" applyAlignment="1">
      <alignment wrapText="1"/>
    </xf>
    <xf numFmtId="43" fontId="5" fillId="2" borderId="10" xfId="1" applyFont="1" applyFill="1" applyBorder="1"/>
    <xf numFmtId="10" fontId="5" fillId="0" borderId="10" xfId="2" applyNumberFormat="1" applyFont="1" applyBorder="1"/>
    <xf numFmtId="43" fontId="5" fillId="0" borderId="10" xfId="1" applyFont="1" applyBorder="1"/>
    <xf numFmtId="0" fontId="4" fillId="0" borderId="8" xfId="0" applyFont="1" applyBorder="1"/>
    <xf numFmtId="0" fontId="3" fillId="0" borderId="1" xfId="0" applyFont="1" applyBorder="1" applyAlignment="1">
      <alignment vertical="top" wrapText="1"/>
    </xf>
    <xf numFmtId="0" fontId="3" fillId="0" borderId="30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 indent="5"/>
    </xf>
    <xf numFmtId="0" fontId="3" fillId="0" borderId="7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43" fontId="3" fillId="0" borderId="29" xfId="1" applyFont="1" applyBorder="1" applyAlignment="1">
      <alignment vertical="top" wrapText="1"/>
    </xf>
    <xf numFmtId="10" fontId="3" fillId="0" borderId="7" xfId="2" applyNumberFormat="1" applyFont="1" applyBorder="1" applyAlignment="1">
      <alignment vertical="top" wrapText="1"/>
    </xf>
    <xf numFmtId="0" fontId="3" fillId="0" borderId="0" xfId="0" applyFont="1"/>
    <xf numFmtId="0" fontId="7" fillId="0" borderId="0" xfId="0" applyFont="1"/>
    <xf numFmtId="0" fontId="8" fillId="0" borderId="0" xfId="0" applyFont="1"/>
    <xf numFmtId="0" fontId="3" fillId="0" borderId="5" xfId="0" applyFont="1" applyBorder="1" applyAlignment="1">
      <alignment vertical="top" wrapText="1"/>
    </xf>
    <xf numFmtId="43" fontId="3" fillId="0" borderId="3" xfId="1" applyFont="1" applyBorder="1" applyAlignment="1">
      <alignment vertical="top" wrapText="1"/>
    </xf>
    <xf numFmtId="0" fontId="3" fillId="0" borderId="28" xfId="0" applyFont="1" applyBorder="1" applyAlignment="1">
      <alignment vertical="top" wrapText="1"/>
    </xf>
    <xf numFmtId="43" fontId="6" fillId="0" borderId="28" xfId="1" applyFont="1" applyBorder="1" applyAlignment="1">
      <alignment vertical="top" wrapText="1"/>
    </xf>
    <xf numFmtId="43" fontId="4" fillId="0" borderId="8" xfId="0" applyNumberFormat="1" applyFont="1" applyBorder="1"/>
    <xf numFmtId="10" fontId="4" fillId="0" borderId="8" xfId="0" applyNumberFormat="1" applyFont="1" applyBorder="1"/>
    <xf numFmtId="43" fontId="2" fillId="0" borderId="3" xfId="1" applyFont="1" applyBorder="1" applyAlignment="1">
      <alignment vertical="top" wrapText="1"/>
    </xf>
    <xf numFmtId="0" fontId="3" fillId="0" borderId="26" xfId="0" applyFont="1" applyBorder="1" applyAlignment="1">
      <alignment horizontal="center" wrapText="1"/>
    </xf>
    <xf numFmtId="0" fontId="3" fillId="0" borderId="0" xfId="0" applyFont="1"/>
    <xf numFmtId="0" fontId="5" fillId="0" borderId="14" xfId="0" applyFont="1" applyBorder="1"/>
    <xf numFmtId="0" fontId="2" fillId="0" borderId="31" xfId="0" applyFont="1" applyBorder="1" applyAlignment="1">
      <alignment horizontal="left" textRotation="90" wrapText="1"/>
    </xf>
    <xf numFmtId="43" fontId="3" fillId="0" borderId="31" xfId="1" applyFont="1" applyBorder="1" applyAlignment="1">
      <alignment vertical="top" wrapText="1"/>
    </xf>
    <xf numFmtId="0" fontId="3" fillId="0" borderId="0" xfId="0" applyFont="1"/>
    <xf numFmtId="43" fontId="8" fillId="0" borderId="0" xfId="0" applyNumberFormat="1" applyFont="1"/>
    <xf numFmtId="43" fontId="8" fillId="0" borderId="27" xfId="1" applyFont="1" applyBorder="1"/>
    <xf numFmtId="0" fontId="3" fillId="0" borderId="0" xfId="0" applyFont="1"/>
    <xf numFmtId="0" fontId="3" fillId="0" borderId="0" xfId="0" applyFont="1"/>
    <xf numFmtId="0" fontId="10" fillId="0" borderId="0" xfId="0" applyFont="1"/>
    <xf numFmtId="0" fontId="2" fillId="0" borderId="27" xfId="0" applyFont="1" applyBorder="1" applyAlignment="1">
      <alignment horizontal="left" textRotation="90" wrapText="1"/>
    </xf>
    <xf numFmtId="43" fontId="3" fillId="0" borderId="28" xfId="1" applyFont="1" applyBorder="1" applyAlignment="1">
      <alignment vertical="top" wrapText="1"/>
    </xf>
    <xf numFmtId="43" fontId="11" fillId="0" borderId="27" xfId="0" applyNumberFormat="1" applyFont="1" applyBorder="1"/>
    <xf numFmtId="10" fontId="6" fillId="0" borderId="7" xfId="2" applyNumberFormat="1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2" fillId="0" borderId="0" xfId="0" applyFont="1" applyBorder="1"/>
    <xf numFmtId="0" fontId="14" fillId="0" borderId="13" xfId="0" applyFont="1" applyBorder="1" applyAlignment="1">
      <alignment horizontal="center"/>
    </xf>
    <xf numFmtId="0" fontId="14" fillId="0" borderId="14" xfId="0" applyFont="1" applyBorder="1"/>
    <xf numFmtId="0" fontId="14" fillId="0" borderId="14" xfId="0" applyFont="1" applyBorder="1" applyAlignment="1">
      <alignment horizontal="center"/>
    </xf>
    <xf numFmtId="0" fontId="13" fillId="2" borderId="14" xfId="0" applyFont="1" applyFill="1" applyBorder="1" applyAlignment="1">
      <alignment horizontal="center"/>
    </xf>
    <xf numFmtId="0" fontId="12" fillId="4" borderId="0" xfId="0" applyFont="1" applyFill="1"/>
    <xf numFmtId="0" fontId="14" fillId="0" borderId="27" xfId="0" applyFont="1" applyBorder="1" applyAlignment="1">
      <alignment horizontal="center"/>
    </xf>
    <xf numFmtId="43" fontId="15" fillId="0" borderId="14" xfId="0" applyNumberFormat="1" applyFont="1" applyBorder="1" applyAlignment="1">
      <alignment horizontal="center"/>
    </xf>
    <xf numFmtId="43" fontId="13" fillId="0" borderId="14" xfId="0" applyNumberFormat="1" applyFont="1" applyBorder="1" applyAlignment="1">
      <alignment horizontal="center"/>
    </xf>
    <xf numFmtId="2" fontId="12" fillId="0" borderId="27" xfId="0" applyNumberFormat="1" applyFont="1" applyBorder="1"/>
    <xf numFmtId="0" fontId="16" fillId="0" borderId="0" xfId="0" applyFont="1" applyAlignment="1">
      <alignment horizontal="center"/>
    </xf>
    <xf numFmtId="43" fontId="12" fillId="0" borderId="0" xfId="0" applyNumberFormat="1" applyFont="1"/>
    <xf numFmtId="0" fontId="12" fillId="0" borderId="7" xfId="0" applyFont="1" applyBorder="1" applyAlignment="1">
      <alignment horizontal="center"/>
    </xf>
    <xf numFmtId="43" fontId="14" fillId="0" borderId="27" xfId="1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43" fontId="14" fillId="2" borderId="27" xfId="1" applyFont="1" applyFill="1" applyBorder="1" applyAlignment="1">
      <alignment horizontal="center"/>
    </xf>
    <xf numFmtId="43" fontId="12" fillId="2" borderId="27" xfId="1" applyFont="1" applyFill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43" fontId="12" fillId="0" borderId="27" xfId="0" applyNumberFormat="1" applyFont="1" applyBorder="1"/>
    <xf numFmtId="0" fontId="12" fillId="0" borderId="27" xfId="0" applyFont="1" applyBorder="1"/>
    <xf numFmtId="43" fontId="12" fillId="0" borderId="27" xfId="0" applyNumberFormat="1" applyFont="1" applyBorder="1" applyAlignment="1">
      <alignment horizontal="center"/>
    </xf>
    <xf numFmtId="43" fontId="12" fillId="0" borderId="27" xfId="1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2" fillId="0" borderId="21" xfId="0" applyFont="1" applyBorder="1"/>
    <xf numFmtId="0" fontId="12" fillId="0" borderId="11" xfId="0" applyFont="1" applyBorder="1"/>
    <xf numFmtId="0" fontId="12" fillId="0" borderId="17" xfId="0" applyFont="1" applyBorder="1"/>
    <xf numFmtId="0" fontId="12" fillId="0" borderId="13" xfId="0" applyFont="1" applyBorder="1"/>
    <xf numFmtId="0" fontId="12" fillId="0" borderId="14" xfId="0" applyFont="1" applyBorder="1"/>
    <xf numFmtId="0" fontId="12" fillId="0" borderId="8" xfId="0" applyFont="1" applyBorder="1"/>
    <xf numFmtId="43" fontId="12" fillId="0" borderId="0" xfId="1" applyFont="1"/>
    <xf numFmtId="9" fontId="12" fillId="0" borderId="27" xfId="2" applyFont="1" applyBorder="1"/>
    <xf numFmtId="10" fontId="12" fillId="0" borderId="27" xfId="2" applyNumberFormat="1" applyFont="1" applyBorder="1"/>
    <xf numFmtId="43" fontId="6" fillId="5" borderId="3" xfId="1" applyFont="1" applyFill="1" applyBorder="1" applyAlignment="1">
      <alignment vertical="top" wrapText="1"/>
    </xf>
    <xf numFmtId="0" fontId="2" fillId="0" borderId="27" xfId="0" applyFont="1" applyBorder="1" applyAlignment="1">
      <alignment vertical="top" wrapText="1"/>
    </xf>
    <xf numFmtId="0" fontId="17" fillId="0" borderId="27" xfId="0" applyFont="1" applyBorder="1" applyAlignment="1">
      <alignment vertical="top" wrapText="1"/>
    </xf>
    <xf numFmtId="43" fontId="2" fillId="0" borderId="27" xfId="1" applyFont="1" applyBorder="1" applyAlignment="1">
      <alignment vertical="top" wrapText="1"/>
    </xf>
    <xf numFmtId="43" fontId="2" fillId="0" borderId="27" xfId="1" applyFont="1" applyBorder="1"/>
    <xf numFmtId="10" fontId="2" fillId="0" borderId="27" xfId="2" applyNumberFormat="1" applyFont="1" applyBorder="1" applyAlignment="1">
      <alignment vertical="top" wrapText="1"/>
    </xf>
    <xf numFmtId="0" fontId="12" fillId="0" borderId="27" xfId="0" applyFont="1" applyBorder="1" applyAlignment="1">
      <alignment vertical="top" wrapText="1"/>
    </xf>
    <xf numFmtId="43" fontId="3" fillId="0" borderId="27" xfId="1" applyFont="1" applyBorder="1" applyAlignment="1">
      <alignment vertical="top" wrapText="1"/>
    </xf>
    <xf numFmtId="43" fontId="3" fillId="0" borderId="0" xfId="1" applyFont="1"/>
    <xf numFmtId="43" fontId="3" fillId="0" borderId="27" xfId="1" applyFont="1" applyBorder="1"/>
    <xf numFmtId="0" fontId="2" fillId="0" borderId="27" xfId="0" applyFont="1" applyBorder="1" applyAlignment="1">
      <alignment horizontal="right"/>
    </xf>
    <xf numFmtId="0" fontId="21" fillId="0" borderId="27" xfId="0" applyFont="1" applyBorder="1" applyAlignment="1">
      <alignment wrapText="1"/>
    </xf>
    <xf numFmtId="43" fontId="2" fillId="0" borderId="27" xfId="1" applyFont="1" applyBorder="1" applyAlignment="1">
      <alignment wrapText="1"/>
    </xf>
    <xf numFmtId="10" fontId="2" fillId="0" borderId="27" xfId="2" applyNumberFormat="1" applyFont="1" applyBorder="1" applyAlignment="1">
      <alignment wrapText="1"/>
    </xf>
    <xf numFmtId="43" fontId="4" fillId="0" borderId="27" xfId="1" applyFont="1" applyBorder="1"/>
    <xf numFmtId="0" fontId="5" fillId="0" borderId="27" xfId="0" applyFont="1" applyBorder="1" applyAlignment="1">
      <alignment horizontal="right"/>
    </xf>
    <xf numFmtId="0" fontId="22" fillId="0" borderId="27" xfId="0" applyFont="1" applyBorder="1" applyAlignment="1">
      <alignment wrapText="1"/>
    </xf>
    <xf numFmtId="43" fontId="3" fillId="0" borderId="27" xfId="1" applyFont="1" applyBorder="1" applyAlignment="1">
      <alignment wrapText="1"/>
    </xf>
    <xf numFmtId="43" fontId="5" fillId="2" borderId="27" xfId="1" applyFont="1" applyFill="1" applyBorder="1"/>
    <xf numFmtId="0" fontId="3" fillId="0" borderId="27" xfId="0" applyFont="1" applyBorder="1"/>
    <xf numFmtId="43" fontId="5" fillId="0" borderId="27" xfId="1" applyFont="1" applyBorder="1"/>
    <xf numFmtId="0" fontId="5" fillId="0" borderId="0" xfId="0" applyFont="1" applyBorder="1" applyAlignment="1">
      <alignment horizontal="right"/>
    </xf>
    <xf numFmtId="0" fontId="2" fillId="0" borderId="27" xfId="0" applyFont="1" applyBorder="1" applyAlignment="1">
      <alignment wrapText="1"/>
    </xf>
    <xf numFmtId="0" fontId="3" fillId="0" borderId="27" xfId="0" applyFont="1" applyBorder="1" applyAlignment="1">
      <alignment wrapText="1"/>
    </xf>
    <xf numFmtId="0" fontId="22" fillId="0" borderId="0" xfId="0" applyFont="1" applyAlignment="1">
      <alignment wrapText="1"/>
    </xf>
    <xf numFmtId="0" fontId="22" fillId="0" borderId="0" xfId="0" applyFont="1"/>
    <xf numFmtId="0" fontId="3" fillId="0" borderId="27" xfId="0" applyFont="1" applyBorder="1" applyAlignment="1">
      <alignment horizontal="right"/>
    </xf>
    <xf numFmtId="43" fontId="5" fillId="5" borderId="27" xfId="1" applyFont="1" applyFill="1" applyBorder="1"/>
    <xf numFmtId="0" fontId="22" fillId="0" borderId="27" xfId="0" applyFont="1" applyBorder="1"/>
    <xf numFmtId="165" fontId="2" fillId="0" borderId="27" xfId="0" applyNumberFormat="1" applyFont="1" applyBorder="1"/>
    <xf numFmtId="166" fontId="3" fillId="0" borderId="27" xfId="4" applyNumberFormat="1" applyFont="1" applyBorder="1" applyAlignment="1">
      <alignment vertical="top" wrapText="1"/>
    </xf>
    <xf numFmtId="166" fontId="2" fillId="0" borderId="27" xfId="4" applyNumberFormat="1" applyFont="1" applyBorder="1" applyAlignment="1">
      <alignment vertical="top" wrapText="1"/>
    </xf>
    <xf numFmtId="165" fontId="8" fillId="0" borderId="0" xfId="0" applyNumberFormat="1" applyFont="1"/>
    <xf numFmtId="0" fontId="3" fillId="0" borderId="42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wrapText="1"/>
    </xf>
    <xf numFmtId="0" fontId="5" fillId="0" borderId="0" xfId="0" applyFont="1" applyBorder="1"/>
    <xf numFmtId="0" fontId="5" fillId="0" borderId="0" xfId="0" applyFont="1"/>
    <xf numFmtId="0" fontId="3" fillId="0" borderId="0" xfId="0" applyFont="1"/>
    <xf numFmtId="43" fontId="20" fillId="0" borderId="27" xfId="1" applyFont="1" applyBorder="1"/>
    <xf numFmtId="0" fontId="18" fillId="0" borderId="43" xfId="0" applyFont="1" applyBorder="1" applyAlignment="1">
      <alignment vertical="top" wrapText="1"/>
    </xf>
    <xf numFmtId="0" fontId="18" fillId="0" borderId="44" xfId="0" applyFont="1" applyBorder="1" applyAlignment="1">
      <alignment vertical="top" wrapText="1"/>
    </xf>
    <xf numFmtId="0" fontId="0" fillId="0" borderId="44" xfId="0" applyBorder="1"/>
    <xf numFmtId="0" fontId="0" fillId="0" borderId="45" xfId="0" applyBorder="1"/>
    <xf numFmtId="0" fontId="2" fillId="0" borderId="46" xfId="0" applyFont="1" applyBorder="1" applyAlignment="1">
      <alignment vertical="top" wrapText="1"/>
    </xf>
    <xf numFmtId="0" fontId="2" fillId="0" borderId="41" xfId="0" applyFont="1" applyBorder="1" applyAlignment="1">
      <alignment vertical="top" wrapText="1"/>
    </xf>
    <xf numFmtId="43" fontId="7" fillId="0" borderId="27" xfId="0" applyNumberFormat="1" applyFont="1" applyBorder="1" applyAlignment="1">
      <alignment vertical="top" wrapText="1"/>
    </xf>
    <xf numFmtId="43" fontId="25" fillId="0" borderId="27" xfId="1" applyFont="1" applyBorder="1"/>
    <xf numFmtId="167" fontId="25" fillId="0" borderId="41" xfId="4" applyNumberFormat="1" applyFont="1" applyBorder="1"/>
    <xf numFmtId="0" fontId="3" fillId="0" borderId="46" xfId="0" applyFont="1" applyBorder="1" applyAlignment="1">
      <alignment vertical="top" wrapText="1"/>
    </xf>
    <xf numFmtId="43" fontId="18" fillId="0" borderId="27" xfId="1" applyFont="1" applyBorder="1" applyAlignment="1">
      <alignment vertical="top" wrapText="1"/>
    </xf>
    <xf numFmtId="0" fontId="16" fillId="0" borderId="27" xfId="3" applyFont="1" applyBorder="1"/>
    <xf numFmtId="43" fontId="6" fillId="0" borderId="27" xfId="1" applyFont="1" applyBorder="1"/>
    <xf numFmtId="166" fontId="6" fillId="0" borderId="27" xfId="4" applyNumberFormat="1" applyFont="1" applyBorder="1"/>
    <xf numFmtId="0" fontId="3" fillId="0" borderId="47" xfId="0" applyFont="1" applyBorder="1" applyAlignment="1">
      <alignment vertical="top" wrapText="1"/>
    </xf>
    <xf numFmtId="0" fontId="16" fillId="0" borderId="48" xfId="3" applyFont="1" applyBorder="1"/>
    <xf numFmtId="43" fontId="6" fillId="0" borderId="48" xfId="1" applyFont="1" applyBorder="1"/>
    <xf numFmtId="166" fontId="6" fillId="0" borderId="48" xfId="4" applyNumberFormat="1" applyFont="1" applyBorder="1"/>
    <xf numFmtId="10" fontId="2" fillId="0" borderId="48" xfId="2" applyNumberFormat="1" applyFont="1" applyBorder="1" applyAlignment="1">
      <alignment vertical="top" wrapText="1"/>
    </xf>
    <xf numFmtId="43" fontId="18" fillId="0" borderId="48" xfId="1" applyFont="1" applyBorder="1" applyAlignment="1">
      <alignment vertical="top" wrapText="1"/>
    </xf>
    <xf numFmtId="0" fontId="3" fillId="0" borderId="49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43" fontId="19" fillId="0" borderId="27" xfId="1" applyFont="1" applyBorder="1"/>
    <xf numFmtId="167" fontId="24" fillId="0" borderId="27" xfId="4" applyNumberFormat="1" applyFont="1" applyBorder="1"/>
    <xf numFmtId="10" fontId="2" fillId="0" borderId="33" xfId="2" applyNumberFormat="1" applyFont="1" applyBorder="1" applyAlignment="1">
      <alignment vertical="top" wrapText="1"/>
    </xf>
    <xf numFmtId="167" fontId="0" fillId="0" borderId="27" xfId="4" applyNumberFormat="1" applyFont="1" applyBorder="1"/>
    <xf numFmtId="0" fontId="0" fillId="0" borderId="27" xfId="0" applyBorder="1"/>
    <xf numFmtId="43" fontId="7" fillId="0" borderId="27" xfId="1" applyFont="1" applyBorder="1" applyAlignment="1">
      <alignment vertical="top" wrapText="1"/>
    </xf>
    <xf numFmtId="167" fontId="26" fillId="0" borderId="27" xfId="4" applyNumberFormat="1" applyFont="1" applyBorder="1"/>
    <xf numFmtId="43" fontId="26" fillId="0" borderId="27" xfId="1" applyFont="1" applyBorder="1"/>
    <xf numFmtId="0" fontId="26" fillId="0" borderId="27" xfId="0" applyFont="1" applyBorder="1"/>
    <xf numFmtId="43" fontId="27" fillId="0" borderId="27" xfId="1" applyFont="1" applyBorder="1"/>
    <xf numFmtId="43" fontId="26" fillId="0" borderId="27" xfId="0" applyNumberFormat="1" applyFont="1" applyBorder="1"/>
    <xf numFmtId="43" fontId="28" fillId="2" borderId="27" xfId="1" applyFont="1" applyFill="1" applyBorder="1"/>
    <xf numFmtId="43" fontId="18" fillId="0" borderId="27" xfId="1" applyFont="1" applyBorder="1" applyAlignment="1">
      <alignment wrapText="1"/>
    </xf>
    <xf numFmtId="43" fontId="11" fillId="0" borderId="27" xfId="1" applyFont="1" applyBorder="1"/>
    <xf numFmtId="167" fontId="8" fillId="0" borderId="27" xfId="4" applyNumberFormat="1" applyFont="1" applyBorder="1"/>
    <xf numFmtId="0" fontId="23" fillId="0" borderId="27" xfId="3" applyFont="1" applyBorder="1"/>
    <xf numFmtId="0" fontId="6" fillId="5" borderId="27" xfId="3" applyFont="1" applyFill="1" applyBorder="1"/>
    <xf numFmtId="0" fontId="8" fillId="0" borderId="27" xfId="0" applyFont="1" applyBorder="1"/>
    <xf numFmtId="10" fontId="2" fillId="0" borderId="50" xfId="2" applyNumberFormat="1" applyFont="1" applyBorder="1" applyAlignment="1">
      <alignment wrapText="1"/>
    </xf>
    <xf numFmtId="43" fontId="2" fillId="0" borderId="33" xfId="0" applyNumberFormat="1" applyFont="1" applyBorder="1"/>
    <xf numFmtId="43" fontId="2" fillId="0" borderId="33" xfId="1" applyFont="1" applyBorder="1"/>
    <xf numFmtId="10" fontId="2" fillId="0" borderId="33" xfId="2" applyNumberFormat="1" applyFont="1" applyBorder="1" applyAlignment="1">
      <alignment wrapText="1"/>
    </xf>
    <xf numFmtId="165" fontId="24" fillId="0" borderId="27" xfId="0" applyNumberFormat="1" applyFont="1" applyBorder="1"/>
    <xf numFmtId="165" fontId="0" fillId="0" borderId="0" xfId="0" applyNumberFormat="1"/>
    <xf numFmtId="168" fontId="12" fillId="0" borderId="27" xfId="0" applyNumberFormat="1" applyFont="1" applyBorder="1" applyAlignment="1">
      <alignment horizontal="right"/>
    </xf>
    <xf numFmtId="10" fontId="17" fillId="0" borderId="27" xfId="2" applyNumberFormat="1" applyFont="1" applyBorder="1"/>
    <xf numFmtId="10" fontId="17" fillId="0" borderId="0" xfId="2" applyNumberFormat="1" applyFont="1"/>
    <xf numFmtId="43" fontId="20" fillId="5" borderId="27" xfId="1" applyFont="1" applyFill="1" applyBorder="1"/>
    <xf numFmtId="43" fontId="25" fillId="0" borderId="27" xfId="0" applyNumberFormat="1" applyFont="1" applyBorder="1"/>
    <xf numFmtId="43" fontId="24" fillId="0" borderId="27" xfId="0" applyNumberFormat="1" applyFont="1" applyBorder="1"/>
    <xf numFmtId="43" fontId="6" fillId="5" borderId="27" xfId="1" applyFont="1" applyFill="1" applyBorder="1"/>
    <xf numFmtId="0" fontId="2" fillId="5" borderId="27" xfId="0" applyFont="1" applyFill="1" applyBorder="1" applyAlignment="1">
      <alignment wrapText="1"/>
    </xf>
    <xf numFmtId="0" fontId="3" fillId="5" borderId="27" xfId="0" applyFont="1" applyFill="1" applyBorder="1" applyAlignment="1">
      <alignment wrapText="1"/>
    </xf>
    <xf numFmtId="0" fontId="3" fillId="0" borderId="0" xfId="0" applyFont="1" applyAlignment="1">
      <alignment horizontal="left" wrapText="1"/>
    </xf>
    <xf numFmtId="0" fontId="30" fillId="0" borderId="0" xfId="0" applyFont="1"/>
    <xf numFmtId="0" fontId="31" fillId="0" borderId="0" xfId="0" applyFont="1" applyAlignment="1">
      <alignment horizontal="left" indent="8"/>
    </xf>
    <xf numFmtId="0" fontId="32" fillId="0" borderId="0" xfId="0" applyFont="1"/>
    <xf numFmtId="0" fontId="32" fillId="0" borderId="0" xfId="0" applyFont="1" applyBorder="1" applyAlignment="1">
      <alignment vertical="top" wrapText="1"/>
    </xf>
    <xf numFmtId="0" fontId="30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43" fontId="30" fillId="0" borderId="0" xfId="1" applyFont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43" fontId="3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43" fontId="6" fillId="0" borderId="0" xfId="1" applyFont="1" applyBorder="1" applyAlignment="1">
      <alignment vertical="center" wrapText="1"/>
    </xf>
    <xf numFmtId="43" fontId="30" fillId="0" borderId="0" xfId="1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43" fontId="3" fillId="0" borderId="0" xfId="1" applyFont="1" applyBorder="1" applyAlignment="1">
      <alignment vertical="center" wrapText="1"/>
    </xf>
    <xf numFmtId="43" fontId="30" fillId="0" borderId="0" xfId="0" applyNumberFormat="1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right" vertical="center" wrapText="1"/>
    </xf>
    <xf numFmtId="0" fontId="40" fillId="0" borderId="0" xfId="0" applyFont="1" applyBorder="1" applyAlignment="1">
      <alignment horizontal="right" vertical="center" wrapText="1"/>
    </xf>
    <xf numFmtId="43" fontId="39" fillId="0" borderId="0" xfId="1" applyFont="1" applyBorder="1" applyAlignment="1">
      <alignment horizontal="right" vertical="center" wrapText="1"/>
    </xf>
    <xf numFmtId="0" fontId="37" fillId="0" borderId="0" xfId="0" applyFont="1" applyAlignment="1">
      <alignment horizontal="left" indent="5"/>
    </xf>
    <xf numFmtId="0" fontId="38" fillId="0" borderId="0" xfId="0" applyFont="1"/>
    <xf numFmtId="0" fontId="39" fillId="0" borderId="0" xfId="0" applyFont="1" applyBorder="1" applyAlignment="1">
      <alignment horizontal="right" vertical="top" wrapText="1"/>
    </xf>
    <xf numFmtId="43" fontId="30" fillId="0" borderId="0" xfId="1" applyFont="1" applyBorder="1"/>
    <xf numFmtId="0" fontId="30" fillId="0" borderId="0" xfId="0" applyFont="1" applyBorder="1"/>
    <xf numFmtId="43" fontId="30" fillId="0" borderId="0" xfId="0" applyNumberFormat="1" applyFont="1" applyBorder="1"/>
    <xf numFmtId="0" fontId="34" fillId="0" borderId="0" xfId="0" applyFont="1" applyBorder="1" applyAlignment="1">
      <alignment horizontal="left" vertical="top" wrapText="1"/>
    </xf>
    <xf numFmtId="0" fontId="34" fillId="0" borderId="0" xfId="0" applyFont="1"/>
    <xf numFmtId="0" fontId="36" fillId="0" borderId="0" xfId="0" applyFont="1"/>
    <xf numFmtId="0" fontId="37" fillId="0" borderId="0" xfId="0" applyFont="1"/>
    <xf numFmtId="43" fontId="30" fillId="0" borderId="0" xfId="1" applyFont="1"/>
    <xf numFmtId="0" fontId="30" fillId="0" borderId="12" xfId="0" applyFont="1" applyBorder="1"/>
    <xf numFmtId="0" fontId="35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right" vertical="center" wrapText="1"/>
    </xf>
    <xf numFmtId="43" fontId="3" fillId="0" borderId="0" xfId="1" applyFont="1" applyBorder="1"/>
    <xf numFmtId="43" fontId="3" fillId="0" borderId="0" xfId="0" applyNumberFormat="1" applyFont="1" applyBorder="1"/>
    <xf numFmtId="0" fontId="41" fillId="0" borderId="0" xfId="0" applyFont="1" applyBorder="1" applyAlignment="1">
      <alignment horizontal="right" vertical="center" wrapText="1"/>
    </xf>
    <xf numFmtId="0" fontId="7" fillId="0" borderId="46" xfId="0" applyFont="1" applyBorder="1" applyAlignment="1">
      <alignment vertical="top" wrapText="1"/>
    </xf>
    <xf numFmtId="0" fontId="7" fillId="0" borderId="27" xfId="0" applyFont="1" applyBorder="1" applyAlignment="1">
      <alignment vertical="top" wrapText="1"/>
    </xf>
    <xf numFmtId="0" fontId="17" fillId="0" borderId="44" xfId="0" applyFont="1" applyBorder="1" applyAlignment="1">
      <alignment vertical="top" wrapText="1"/>
    </xf>
    <xf numFmtId="0" fontId="0" fillId="0" borderId="51" xfId="0" applyBorder="1" applyAlignment="1" applyProtection="1">
      <alignment vertical="top" wrapText="1"/>
      <protection locked="0"/>
    </xf>
    <xf numFmtId="0" fontId="0" fillId="0" borderId="52" xfId="0" applyBorder="1" applyAlignment="1" applyProtection="1">
      <alignment vertical="top" wrapText="1"/>
      <protection locked="0"/>
    </xf>
    <xf numFmtId="0" fontId="0" fillId="0" borderId="53" xfId="0" applyBorder="1" applyAlignment="1" applyProtection="1">
      <alignment vertical="top" wrapText="1"/>
      <protection locked="0"/>
    </xf>
    <xf numFmtId="0" fontId="0" fillId="0" borderId="55" xfId="0" applyBorder="1" applyAlignment="1" applyProtection="1">
      <alignment vertical="top" wrapText="1"/>
      <protection locked="0"/>
    </xf>
    <xf numFmtId="0" fontId="46" fillId="0" borderId="54" xfId="0" applyFont="1" applyBorder="1" applyAlignment="1" applyProtection="1">
      <alignment vertical="top" wrapText="1"/>
      <protection locked="0"/>
    </xf>
    <xf numFmtId="0" fontId="46" fillId="0" borderId="0" xfId="0" applyFont="1"/>
    <xf numFmtId="0" fontId="0" fillId="0" borderId="56" xfId="0" applyBorder="1" applyAlignment="1" applyProtection="1">
      <alignment vertical="top" wrapText="1"/>
      <protection locked="0"/>
    </xf>
    <xf numFmtId="0" fontId="0" fillId="0" borderId="57" xfId="0" applyBorder="1" applyAlignment="1" applyProtection="1">
      <alignment vertical="top" wrapText="1"/>
      <protection locked="0"/>
    </xf>
    <xf numFmtId="0" fontId="0" fillId="0" borderId="58" xfId="0" applyBorder="1" applyAlignment="1" applyProtection="1">
      <alignment vertical="top" wrapText="1"/>
      <protection locked="0"/>
    </xf>
    <xf numFmtId="0" fontId="48" fillId="6" borderId="27" xfId="0" applyFont="1" applyFill="1" applyBorder="1" applyAlignment="1" applyProtection="1">
      <alignment horizontal="left" vertical="top" wrapText="1" readingOrder="1"/>
      <protection locked="0"/>
    </xf>
    <xf numFmtId="0" fontId="48" fillId="0" borderId="27" xfId="0" applyFont="1" applyBorder="1" applyAlignment="1" applyProtection="1">
      <alignment horizontal="left" vertical="top" wrapText="1" readingOrder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48" fillId="7" borderId="27" xfId="0" applyFont="1" applyFill="1" applyBorder="1" applyAlignment="1" applyProtection="1">
      <alignment horizontal="left" vertical="top" wrapText="1" readingOrder="1"/>
      <protection locked="0"/>
    </xf>
    <xf numFmtId="4" fontId="0" fillId="0" borderId="0" xfId="0" applyNumberFormat="1"/>
    <xf numFmtId="0" fontId="49" fillId="0" borderId="27" xfId="0" applyFont="1" applyBorder="1"/>
    <xf numFmtId="170" fontId="50" fillId="0" borderId="27" xfId="0" applyNumberFormat="1" applyFont="1" applyBorder="1"/>
    <xf numFmtId="4" fontId="50" fillId="0" borderId="27" xfId="0" applyNumberFormat="1" applyFont="1" applyBorder="1"/>
    <xf numFmtId="0" fontId="48" fillId="0" borderId="35" xfId="0" applyFont="1" applyBorder="1" applyAlignment="1" applyProtection="1">
      <alignment horizontal="left" vertical="top" wrapText="1" readingOrder="1"/>
      <protection locked="0"/>
    </xf>
    <xf numFmtId="0" fontId="48" fillId="0" borderId="39" xfId="0" applyFont="1" applyBorder="1" applyAlignment="1" applyProtection="1">
      <alignment horizontal="left" vertical="top" wrapText="1" readingOrder="1"/>
      <protection locked="0"/>
    </xf>
    <xf numFmtId="14" fontId="48" fillId="0" borderId="27" xfId="0" applyNumberFormat="1" applyFont="1" applyBorder="1" applyAlignment="1" applyProtection="1">
      <alignment horizontal="left" vertical="top" wrapText="1" readingOrder="1"/>
      <protection locked="0"/>
    </xf>
    <xf numFmtId="0" fontId="46" fillId="0" borderId="27" xfId="0" applyFont="1" applyBorder="1"/>
    <xf numFmtId="170" fontId="46" fillId="0" borderId="27" xfId="0" applyNumberFormat="1" applyFont="1" applyBorder="1"/>
    <xf numFmtId="4" fontId="46" fillId="0" borderId="27" xfId="0" applyNumberFormat="1" applyFont="1" applyBorder="1"/>
    <xf numFmtId="0" fontId="46" fillId="0" borderId="54" xfId="0" applyFont="1" applyBorder="1" applyAlignment="1" applyProtection="1">
      <alignment horizontal="left" vertical="top" wrapText="1"/>
      <protection locked="0"/>
    </xf>
    <xf numFmtId="0" fontId="46" fillId="0" borderId="0" xfId="0" applyFont="1" applyAlignment="1">
      <alignment horizontal="left"/>
    </xf>
    <xf numFmtId="0" fontId="52" fillId="0" borderId="51" xfId="0" applyFont="1" applyBorder="1" applyAlignment="1" applyProtection="1">
      <alignment vertical="top" wrapText="1"/>
      <protection locked="0"/>
    </xf>
    <xf numFmtId="0" fontId="52" fillId="0" borderId="52" xfId="0" applyFont="1" applyBorder="1" applyAlignment="1" applyProtection="1">
      <alignment vertical="top" wrapText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0" fillId="5" borderId="27" xfId="0" applyFill="1" applyBorder="1" applyAlignment="1" applyProtection="1">
      <alignment vertical="top" wrapText="1"/>
      <protection locked="0"/>
    </xf>
    <xf numFmtId="0" fontId="48" fillId="8" borderId="27" xfId="0" applyFont="1" applyFill="1" applyBorder="1" applyAlignment="1" applyProtection="1">
      <alignment horizontal="left" vertical="top" wrapText="1" readingOrder="1"/>
      <protection locked="0"/>
    </xf>
    <xf numFmtId="170" fontId="48" fillId="5" borderId="27" xfId="0" applyNumberFormat="1" applyFont="1" applyFill="1" applyBorder="1" applyAlignment="1" applyProtection="1">
      <alignment vertical="top" wrapText="1" readingOrder="1"/>
      <protection locked="0"/>
    </xf>
    <xf numFmtId="14" fontId="53" fillId="5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48" fillId="5" borderId="27" xfId="0" applyFont="1" applyFill="1" applyBorder="1" applyAlignment="1" applyProtection="1">
      <alignment horizontal="left" vertical="top" wrapText="1" readingOrder="1"/>
      <protection locked="0"/>
    </xf>
    <xf numFmtId="170" fontId="48" fillId="8" borderId="27" xfId="0" applyNumberFormat="1" applyFont="1" applyFill="1" applyBorder="1" applyAlignment="1" applyProtection="1">
      <alignment vertical="top" wrapText="1" readingOrder="1"/>
      <protection locked="0"/>
    </xf>
    <xf numFmtId="0" fontId="0" fillId="5" borderId="0" xfId="0" applyFill="1" applyBorder="1" applyAlignment="1" applyProtection="1">
      <alignment vertical="top" wrapText="1"/>
      <protection locked="0"/>
    </xf>
    <xf numFmtId="0" fontId="48" fillId="8" borderId="0" xfId="0" applyFont="1" applyFill="1" applyBorder="1" applyAlignment="1" applyProtection="1">
      <alignment horizontal="left" vertical="top" wrapText="1" readingOrder="1"/>
      <protection locked="0"/>
    </xf>
    <xf numFmtId="170" fontId="48" fillId="8" borderId="0" xfId="0" applyNumberFormat="1" applyFont="1" applyFill="1" applyBorder="1" applyAlignment="1" applyProtection="1">
      <alignment vertical="top" wrapText="1" readingOrder="1"/>
      <protection locked="0"/>
    </xf>
    <xf numFmtId="170" fontId="48" fillId="5" borderId="27" xfId="0" applyNumberFormat="1" applyFont="1" applyFill="1" applyBorder="1" applyAlignment="1" applyProtection="1">
      <alignment horizontal="right" vertical="top" wrapText="1" readingOrder="1"/>
      <protection locked="0"/>
    </xf>
    <xf numFmtId="14" fontId="48" fillId="5" borderId="27" xfId="0" applyNumberFormat="1" applyFont="1" applyFill="1" applyBorder="1" applyAlignment="1" applyProtection="1">
      <alignment horizontal="right" vertical="top" wrapText="1" readingOrder="1"/>
      <protection locked="0"/>
    </xf>
    <xf numFmtId="170" fontId="48" fillId="8" borderId="27" xfId="0" applyNumberFormat="1" applyFont="1" applyFill="1" applyBorder="1" applyAlignment="1" applyProtection="1">
      <alignment horizontal="right" vertical="top" wrapText="1" readingOrder="1"/>
      <protection locked="0"/>
    </xf>
    <xf numFmtId="170" fontId="48" fillId="8" borderId="0" xfId="0" applyNumberFormat="1" applyFont="1" applyFill="1" applyBorder="1" applyAlignment="1" applyProtection="1">
      <alignment horizontal="left" vertical="top" wrapText="1" readingOrder="1"/>
      <protection locked="0"/>
    </xf>
    <xf numFmtId="0" fontId="0" fillId="5" borderId="27" xfId="0" applyFill="1" applyBorder="1"/>
    <xf numFmtId="170" fontId="0" fillId="5" borderId="27" xfId="0" applyNumberFormat="1" applyFill="1" applyBorder="1" applyAlignment="1">
      <alignment horizontal="right"/>
    </xf>
    <xf numFmtId="0" fontId="0" fillId="5" borderId="0" xfId="0" applyFill="1" applyBorder="1"/>
    <xf numFmtId="170" fontId="0" fillId="5" borderId="0" xfId="0" applyNumberFormat="1" applyFill="1" applyBorder="1" applyAlignment="1">
      <alignment horizontal="right"/>
    </xf>
    <xf numFmtId="0" fontId="53" fillId="5" borderId="27" xfId="0" applyFont="1" applyFill="1" applyBorder="1" applyAlignment="1" applyProtection="1">
      <alignment horizontal="left" vertical="top" wrapText="1" readingOrder="1"/>
      <protection locked="0"/>
    </xf>
    <xf numFmtId="0" fontId="0" fillId="5" borderId="0" xfId="0" applyFill="1"/>
    <xf numFmtId="0" fontId="51" fillId="5" borderId="0" xfId="0" applyFont="1" applyFill="1"/>
    <xf numFmtId="0" fontId="9" fillId="5" borderId="27" xfId="0" applyFont="1" applyFill="1" applyBorder="1"/>
    <xf numFmtId="167" fontId="54" fillId="5" borderId="27" xfId="4" applyNumberFormat="1" applyFont="1" applyFill="1" applyBorder="1"/>
    <xf numFmtId="14" fontId="0" fillId="5" borderId="27" xfId="0" applyNumberFormat="1" applyFill="1" applyBorder="1"/>
    <xf numFmtId="167" fontId="9" fillId="5" borderId="27" xfId="4" applyNumberFormat="1" applyFont="1" applyFill="1" applyBorder="1" applyAlignment="1">
      <alignment horizontal="left"/>
    </xf>
    <xf numFmtId="14" fontId="9" fillId="5" borderId="27" xfId="0" applyNumberFormat="1" applyFont="1" applyFill="1" applyBorder="1" applyAlignment="1">
      <alignment horizontal="right"/>
    </xf>
    <xf numFmtId="0" fontId="9" fillId="5" borderId="0" xfId="0" applyFont="1" applyFill="1"/>
    <xf numFmtId="0" fontId="51" fillId="0" borderId="27" xfId="0" applyFont="1" applyBorder="1"/>
    <xf numFmtId="167" fontId="51" fillId="0" borderId="27" xfId="4" applyNumberFormat="1" applyFont="1" applyBorder="1"/>
    <xf numFmtId="0" fontId="41" fillId="0" borderId="0" xfId="0" applyFont="1" applyBorder="1" applyAlignment="1">
      <alignment horizontal="right" vertical="top" wrapText="1"/>
    </xf>
    <xf numFmtId="0" fontId="34" fillId="0" borderId="0" xfId="0" applyFont="1" applyBorder="1" applyAlignment="1">
      <alignment horizontal="left" vertical="top" wrapText="1"/>
    </xf>
    <xf numFmtId="0" fontId="37" fillId="0" borderId="0" xfId="0" applyFont="1" applyAlignment="1">
      <alignment horizontal="left" wrapText="1"/>
    </xf>
    <xf numFmtId="0" fontId="38" fillId="0" borderId="0" xfId="0" applyFont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33" fillId="0" borderId="0" xfId="0" applyFont="1" applyAlignment="1">
      <alignment horizontal="left" wrapText="1"/>
    </xf>
    <xf numFmtId="0" fontId="36" fillId="0" borderId="0" xfId="0" applyFont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textRotation="90" wrapText="1"/>
    </xf>
    <xf numFmtId="0" fontId="2" fillId="0" borderId="3" xfId="0" applyFont="1" applyBorder="1" applyAlignment="1">
      <alignment horizontal="left" textRotation="90" wrapText="1"/>
    </xf>
    <xf numFmtId="0" fontId="3" fillId="0" borderId="23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25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169" fontId="3" fillId="0" borderId="13" xfId="0" applyNumberFormat="1" applyFont="1" applyBorder="1" applyAlignment="1">
      <alignment horizontal="left" vertical="top" wrapText="1"/>
    </xf>
    <xf numFmtId="0" fontId="3" fillId="0" borderId="1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textRotation="90" wrapText="1"/>
    </xf>
    <xf numFmtId="0" fontId="3" fillId="0" borderId="2" xfId="0" applyFont="1" applyBorder="1" applyAlignment="1">
      <alignment horizontal="center" vertical="top" textRotation="90" wrapText="1"/>
    </xf>
    <xf numFmtId="0" fontId="3" fillId="0" borderId="1" xfId="0" applyFont="1" applyBorder="1" applyAlignment="1">
      <alignment horizontal="left" textRotation="90" wrapText="1"/>
    </xf>
    <xf numFmtId="0" fontId="3" fillId="0" borderId="2" xfId="0" applyFont="1" applyBorder="1" applyAlignment="1">
      <alignment horizontal="left" textRotation="90" wrapText="1"/>
    </xf>
    <xf numFmtId="0" fontId="3" fillId="0" borderId="4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2" fillId="0" borderId="23" xfId="0" applyFont="1" applyBorder="1" applyAlignment="1">
      <alignment horizontal="left" textRotation="90" wrapText="1"/>
    </xf>
    <xf numFmtId="0" fontId="2" fillId="0" borderId="40" xfId="0" applyFont="1" applyBorder="1" applyAlignment="1">
      <alignment horizontal="left" textRotation="90" wrapText="1"/>
    </xf>
    <xf numFmtId="0" fontId="3" fillId="0" borderId="11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12" fillId="5" borderId="32" xfId="0" applyFont="1" applyFill="1" applyBorder="1" applyAlignment="1">
      <alignment wrapText="1"/>
    </xf>
    <xf numFmtId="2" fontId="12" fillId="0" borderId="32" xfId="0" applyNumberFormat="1" applyFont="1" applyBorder="1"/>
    <xf numFmtId="2" fontId="12" fillId="0" borderId="33" xfId="0" applyNumberFormat="1" applyFont="1" applyBorder="1"/>
    <xf numFmtId="0" fontId="13" fillId="3" borderId="16" xfId="0" applyFont="1" applyFill="1" applyBorder="1" applyAlignment="1">
      <alignment horizontal="center" wrapText="1"/>
    </xf>
    <xf numFmtId="0" fontId="13" fillId="3" borderId="9" xfId="0" applyFont="1" applyFill="1" applyBorder="1" applyAlignment="1">
      <alignment horizontal="center" wrapText="1"/>
    </xf>
    <xf numFmtId="0" fontId="12" fillId="5" borderId="13" xfId="0" applyFont="1" applyFill="1" applyBorder="1" applyAlignment="1">
      <alignment horizontal="left" wrapText="1"/>
    </xf>
    <xf numFmtId="0" fontId="12" fillId="5" borderId="14" xfId="0" applyFont="1" applyFill="1" applyBorder="1" applyAlignment="1">
      <alignment horizontal="left" wrapText="1"/>
    </xf>
    <xf numFmtId="0" fontId="12" fillId="5" borderId="8" xfId="0" applyFont="1" applyFill="1" applyBorder="1" applyAlignment="1">
      <alignment horizontal="left" wrapText="1"/>
    </xf>
    <xf numFmtId="43" fontId="15" fillId="0" borderId="27" xfId="1" applyFont="1" applyBorder="1" applyAlignment="1">
      <alignment horizontal="center"/>
    </xf>
    <xf numFmtId="0" fontId="12" fillId="5" borderId="11" xfId="0" applyFont="1" applyFill="1" applyBorder="1" applyAlignment="1">
      <alignment wrapText="1"/>
    </xf>
    <xf numFmtId="0" fontId="12" fillId="5" borderId="17" xfId="0" applyFont="1" applyFill="1" applyBorder="1" applyAlignment="1">
      <alignment wrapText="1"/>
    </xf>
    <xf numFmtId="0" fontId="12" fillId="5" borderId="35" xfId="0" applyFont="1" applyFill="1" applyBorder="1" applyAlignment="1">
      <alignment horizontal="left" wrapText="1"/>
    </xf>
    <xf numFmtId="0" fontId="12" fillId="5" borderId="38" xfId="0" applyFont="1" applyFill="1" applyBorder="1" applyAlignment="1">
      <alignment horizontal="left" wrapText="1"/>
    </xf>
    <xf numFmtId="0" fontId="12" fillId="5" borderId="39" xfId="0" applyFont="1" applyFill="1" applyBorder="1" applyAlignment="1">
      <alignment horizontal="left" wrapText="1"/>
    </xf>
    <xf numFmtId="0" fontId="12" fillId="0" borderId="0" xfId="0" applyFont="1"/>
    <xf numFmtId="0" fontId="13" fillId="3" borderId="0" xfId="0" applyFont="1" applyFill="1"/>
    <xf numFmtId="0" fontId="12" fillId="0" borderId="12" xfId="0" applyFont="1" applyBorder="1"/>
    <xf numFmtId="0" fontId="14" fillId="0" borderId="14" xfId="0" applyFont="1" applyBorder="1"/>
    <xf numFmtId="0" fontId="14" fillId="0" borderId="8" xfId="0" applyFont="1" applyBorder="1"/>
    <xf numFmtId="0" fontId="13" fillId="2" borderId="14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10" fontId="17" fillId="0" borderId="32" xfId="2" applyNumberFormat="1" applyFont="1" applyBorder="1"/>
    <xf numFmtId="10" fontId="17" fillId="0" borderId="33" xfId="2" applyNumberFormat="1" applyFont="1" applyBorder="1"/>
    <xf numFmtId="0" fontId="13" fillId="3" borderId="18" xfId="0" applyFont="1" applyFill="1" applyBorder="1" applyAlignment="1">
      <alignment horizontal="center"/>
    </xf>
    <xf numFmtId="0" fontId="13" fillId="3" borderId="37" xfId="0" applyFont="1" applyFill="1" applyBorder="1" applyAlignment="1">
      <alignment horizontal="center"/>
    </xf>
    <xf numFmtId="0" fontId="13" fillId="3" borderId="19" xfId="0" applyFont="1" applyFill="1" applyBorder="1" applyAlignment="1">
      <alignment horizontal="center" wrapText="1"/>
    </xf>
    <xf numFmtId="0" fontId="13" fillId="3" borderId="11" xfId="0" applyFont="1" applyFill="1" applyBorder="1" applyAlignment="1">
      <alignment horizontal="center" wrapText="1"/>
    </xf>
    <xf numFmtId="0" fontId="13" fillId="3" borderId="17" xfId="0" applyFont="1" applyFill="1" applyBorder="1" applyAlignment="1">
      <alignment horizontal="center" wrapText="1"/>
    </xf>
    <xf numFmtId="0" fontId="13" fillId="3" borderId="20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0" fontId="13" fillId="3" borderId="10" xfId="0" applyFont="1" applyFill="1" applyBorder="1" applyAlignment="1">
      <alignment horizontal="center" wrapText="1"/>
    </xf>
    <xf numFmtId="43" fontId="13" fillId="0" borderId="27" xfId="1" applyFont="1" applyBorder="1" applyAlignment="1">
      <alignment horizontal="center"/>
    </xf>
    <xf numFmtId="0" fontId="17" fillId="0" borderId="16" xfId="0" applyFont="1" applyBorder="1" applyAlignment="1">
      <alignment horizontal="center" wrapText="1"/>
    </xf>
    <xf numFmtId="0" fontId="17" fillId="0" borderId="9" xfId="0" applyFont="1" applyBorder="1" applyAlignment="1">
      <alignment horizontal="center" wrapText="1"/>
    </xf>
    <xf numFmtId="0" fontId="17" fillId="0" borderId="36" xfId="0" applyFont="1" applyBorder="1" applyAlignment="1">
      <alignment wrapText="1"/>
    </xf>
    <xf numFmtId="0" fontId="17" fillId="0" borderId="0" xfId="0" applyFont="1" applyBorder="1" applyAlignment="1">
      <alignment wrapText="1"/>
    </xf>
    <xf numFmtId="0" fontId="17" fillId="0" borderId="22" xfId="0" applyFont="1" applyBorder="1" applyAlignment="1">
      <alignment wrapText="1"/>
    </xf>
    <xf numFmtId="0" fontId="17" fillId="0" borderId="12" xfId="0" applyFont="1" applyBorder="1" applyAlignment="1">
      <alignment wrapText="1"/>
    </xf>
    <xf numFmtId="0" fontId="13" fillId="0" borderId="11" xfId="0" applyFont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2" fillId="0" borderId="27" xfId="0" applyFont="1" applyBorder="1" applyAlignment="1">
      <alignment wrapText="1"/>
    </xf>
    <xf numFmtId="0" fontId="4" fillId="3" borderId="16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horizontal="center" wrapText="1"/>
    </xf>
    <xf numFmtId="0" fontId="4" fillId="3" borderId="34" xfId="0" applyFont="1" applyFill="1" applyBorder="1" applyAlignment="1">
      <alignment horizontal="center" wrapText="1"/>
    </xf>
    <xf numFmtId="0" fontId="4" fillId="3" borderId="12" xfId="0" applyFont="1" applyFill="1" applyBorder="1"/>
    <xf numFmtId="0" fontId="4" fillId="3" borderId="16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8" fillId="0" borderId="27" xfId="0" applyFont="1" applyBorder="1" applyAlignment="1" applyProtection="1">
      <alignment horizontal="left" vertical="top" wrapText="1" readingOrder="1"/>
      <protection locked="0"/>
    </xf>
    <xf numFmtId="0" fontId="0" fillId="0" borderId="27" xfId="0" applyBorder="1" applyAlignment="1" applyProtection="1">
      <alignment vertical="top" wrapText="1"/>
      <protection locked="0"/>
    </xf>
    <xf numFmtId="170" fontId="48" fillId="0" borderId="27" xfId="0" applyNumberFormat="1" applyFont="1" applyBorder="1" applyAlignment="1" applyProtection="1">
      <alignment horizontal="left" vertical="top" wrapText="1" readingOrder="1"/>
      <protection locked="0"/>
    </xf>
    <xf numFmtId="0" fontId="48" fillId="7" borderId="27" xfId="0" applyFont="1" applyFill="1" applyBorder="1" applyAlignment="1" applyProtection="1">
      <alignment horizontal="left" vertical="top" wrapText="1" readingOrder="1"/>
      <protection locked="0"/>
    </xf>
    <xf numFmtId="170" fontId="48" fillId="7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47" fillId="0" borderId="0" xfId="0" applyFont="1" applyAlignment="1" applyProtection="1">
      <alignment horizontal="left" wrapText="1" readingOrder="1"/>
      <protection locked="0"/>
    </xf>
    <xf numFmtId="0" fontId="0" fillId="0" borderId="0" xfId="0"/>
    <xf numFmtId="0" fontId="48" fillId="6" borderId="27" xfId="0" applyFont="1" applyFill="1" applyBorder="1" applyAlignment="1" applyProtection="1">
      <alignment horizontal="left" vertical="top" wrapText="1" readingOrder="1"/>
      <protection locked="0"/>
    </xf>
    <xf numFmtId="0" fontId="42" fillId="0" borderId="0" xfId="0" applyFont="1" applyAlignment="1" applyProtection="1">
      <alignment horizontal="center" vertical="top" wrapText="1" readingOrder="1"/>
      <protection locked="0"/>
    </xf>
    <xf numFmtId="0" fontId="45" fillId="0" borderId="54" xfId="0" applyFont="1" applyBorder="1" applyAlignment="1" applyProtection="1">
      <alignment horizontal="center" vertical="top" wrapText="1" readingOrder="1"/>
      <protection locked="0"/>
    </xf>
    <xf numFmtId="0" fontId="45" fillId="0" borderId="0" xfId="0" applyFont="1" applyBorder="1" applyAlignment="1" applyProtection="1">
      <alignment horizontal="center" vertical="top" wrapText="1" readingOrder="1"/>
      <protection locked="0"/>
    </xf>
    <xf numFmtId="0" fontId="48" fillId="0" borderId="35" xfId="0" applyFont="1" applyBorder="1" applyAlignment="1" applyProtection="1">
      <alignment horizontal="left" vertical="top" wrapText="1" readingOrder="1"/>
      <protection locked="0"/>
    </xf>
    <xf numFmtId="0" fontId="48" fillId="0" borderId="39" xfId="0" applyFont="1" applyBorder="1" applyAlignment="1" applyProtection="1">
      <alignment horizontal="left" vertical="top" wrapText="1" readingOrder="1"/>
      <protection locked="0"/>
    </xf>
    <xf numFmtId="170" fontId="48" fillId="0" borderId="35" xfId="0" applyNumberFormat="1" applyFont="1" applyBorder="1" applyAlignment="1" applyProtection="1">
      <alignment horizontal="left" vertical="top" wrapText="1" readingOrder="1"/>
      <protection locked="0"/>
    </xf>
    <xf numFmtId="170" fontId="48" fillId="0" borderId="39" xfId="0" applyNumberFormat="1" applyFont="1" applyBorder="1" applyAlignment="1" applyProtection="1">
      <alignment horizontal="left" vertical="top" wrapText="1" readingOrder="1"/>
      <protection locked="0"/>
    </xf>
    <xf numFmtId="0" fontId="47" fillId="7" borderId="27" xfId="0" applyFont="1" applyFill="1" applyBorder="1" applyAlignment="1" applyProtection="1">
      <alignment horizontal="left" vertical="top" wrapText="1" readingOrder="1"/>
      <protection locked="0"/>
    </xf>
    <xf numFmtId="0" fontId="51" fillId="0" borderId="27" xfId="0" applyFont="1" applyBorder="1" applyAlignment="1" applyProtection="1">
      <alignment vertical="top" wrapText="1"/>
      <protection locked="0"/>
    </xf>
    <xf numFmtId="170" fontId="47" fillId="7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0" fillId="0" borderId="35" xfId="0" applyBorder="1" applyAlignment="1" applyProtection="1">
      <alignment horizontal="left" vertical="top" wrapText="1"/>
      <protection locked="0"/>
    </xf>
    <xf numFmtId="0" fontId="0" fillId="0" borderId="39" xfId="0" applyBorder="1" applyAlignment="1" applyProtection="1">
      <alignment horizontal="left" vertical="top" wrapText="1"/>
      <protection locked="0"/>
    </xf>
    <xf numFmtId="0" fontId="42" fillId="0" borderId="57" xfId="0" applyFont="1" applyBorder="1" applyAlignment="1" applyProtection="1">
      <alignment horizontal="center" vertical="top" wrapText="1" readingOrder="1"/>
      <protection locked="0"/>
    </xf>
    <xf numFmtId="0" fontId="45" fillId="0" borderId="54" xfId="0" applyFont="1" applyBorder="1" applyAlignment="1" applyProtection="1">
      <alignment horizontal="left" vertical="top" wrapText="1" readingOrder="1"/>
      <protection locked="0"/>
    </xf>
    <xf numFmtId="0" fontId="45" fillId="0" borderId="0" xfId="0" applyFont="1" applyBorder="1" applyAlignment="1" applyProtection="1">
      <alignment horizontal="left" vertical="top" wrapText="1" readingOrder="1"/>
      <protection locked="0"/>
    </xf>
    <xf numFmtId="0" fontId="48" fillId="8" borderId="27" xfId="0" applyFont="1" applyFill="1" applyBorder="1" applyAlignment="1" applyProtection="1">
      <alignment horizontal="left" vertical="top" wrapText="1" readingOrder="1"/>
      <protection locked="0"/>
    </xf>
    <xf numFmtId="0" fontId="0" fillId="5" borderId="27" xfId="0" applyFill="1" applyBorder="1" applyAlignment="1" applyProtection="1">
      <alignment vertical="top" wrapText="1"/>
      <protection locked="0"/>
    </xf>
    <xf numFmtId="0" fontId="47" fillId="5" borderId="0" xfId="0" applyFont="1" applyFill="1" applyAlignment="1" applyProtection="1">
      <alignment horizontal="left" wrapText="1" readingOrder="1"/>
      <protection locked="0"/>
    </xf>
    <xf numFmtId="0" fontId="0" fillId="5" borderId="0" xfId="0" applyFill="1"/>
    <xf numFmtId="0" fontId="53" fillId="5" borderId="27" xfId="0" applyFont="1" applyFill="1" applyBorder="1" applyAlignment="1" applyProtection="1">
      <alignment horizontal="left" vertical="top" wrapText="1" readingOrder="1"/>
      <protection locked="0"/>
    </xf>
    <xf numFmtId="0" fontId="48" fillId="5" borderId="27" xfId="0" applyFont="1" applyFill="1" applyBorder="1" applyAlignment="1" applyProtection="1">
      <alignment horizontal="left" vertical="top" wrapText="1" readingOrder="1"/>
      <protection locked="0"/>
    </xf>
  </cellXfs>
  <cellStyles count="5">
    <cellStyle name="Comma" xfId="1" builtinId="3"/>
    <cellStyle name="Comma [0]" xfId="4" builtinId="6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140163</xdr:colOff>
      <xdr:row>40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6236163" cy="75152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41</xdr:row>
      <xdr:rowOff>9525</xdr:rowOff>
    </xdr:from>
    <xdr:to>
      <xdr:col>11</xdr:col>
      <xdr:colOff>75902</xdr:colOff>
      <xdr:row>83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7820025"/>
          <a:ext cx="6181427" cy="81343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85</xdr:row>
      <xdr:rowOff>9525</xdr:rowOff>
    </xdr:from>
    <xdr:to>
      <xdr:col>11</xdr:col>
      <xdr:colOff>42745</xdr:colOff>
      <xdr:row>128</xdr:row>
      <xdr:rowOff>171450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6202025"/>
          <a:ext cx="6157795" cy="8353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11</xdr:col>
      <xdr:colOff>79533</xdr:colOff>
      <xdr:row>172</xdr:row>
      <xdr:rowOff>123825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765000"/>
          <a:ext cx="6175533" cy="8124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11</xdr:col>
      <xdr:colOff>31531</xdr:colOff>
      <xdr:row>226</xdr:row>
      <xdr:rowOff>152400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3147000"/>
          <a:ext cx="6127531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127000</xdr:rowOff>
    </xdr:from>
    <xdr:to>
      <xdr:col>17</xdr:col>
      <xdr:colOff>1914525</xdr:colOff>
      <xdr:row>33</xdr:row>
      <xdr:rowOff>0</xdr:rowOff>
    </xdr:to>
    <xdr:sp macro="" textlink="">
      <xdr:nvSpPr>
        <xdr:cNvPr id="2" name="TextBox 1"/>
        <xdr:cNvSpPr txBox="1"/>
      </xdr:nvSpPr>
      <xdr:spPr>
        <a:xfrm>
          <a:off x="1" y="8013700"/>
          <a:ext cx="24469724" cy="7283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Buxheti i Kuvendit të Republikës së Kosovës, i ndarë sipas Ligjit për Buxhetin e Republikës së Kosovës për vitin 2021 Ligji nr.07/L-041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ka qene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10.880.008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dhe atë sipas kategorive ekonomike në vijim: Pagat 7.671.249 € ,m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llra dhe shërbime 1.544.944€, shpenzime komunale 241.000 €, subvencione dhe transfere 140.000 € dhe shpenzime kapitale 1.282.815 €. Në buxhetin e Kuvendit të Republikës së Kosovës pjesën më të madhe të buxhetit e kanë pagat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70,5 %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,mallrat dhe shërbimet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14,19%,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kapitale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11,79%,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komunale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2,21% si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subvencionet dhe transferet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1.28 %.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,  Por me ndryshimin e ligjit te larteshenuar - Ligjit nr. 08/L-016 buxheti i Kuvendit eshte 10.507.008 €, paraqitur neper kategoria ekonomike  eshte si ne vijim: Pagat 7.431.249 € , Mallrat dhe sherbimet 1.447.944 €, Shpenzimet komunale 205.000 €, subvencionet dhe transferet 140.000 € dhe shpenzimet kapitale 1.282.815 €.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 Nisur nga vleresimi i pergjithshem del se niveli i realizimit te buxhetit te Kuvendit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te Republikes se Kosovës eshte 5.894.107,02 € ose shprehur ne perqindje  75,68 % e buxhetit te ndarë ne SIMFK ndersa 56,10 % e buxhetit te ndar sipas Ligjit 08/L-016.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Alokimi i fondeve është bërë nga Ministria e Financave, Punes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dhe Transfereve per vitit  2021 sipas planit te rrjedhes se parasë .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Në këtë raport  do të paraqiten në mënyrë të hollësishme shpenzimet  nga buxheti i Kuvendit për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nëntëmujorin e vitit 2021. </a:t>
          </a:r>
          <a:endParaRPr lang="en-US" sz="3600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17</xdr:col>
      <xdr:colOff>266700</xdr:colOff>
      <xdr:row>33</xdr:row>
      <xdr:rowOff>88898</xdr:rowOff>
    </xdr:from>
    <xdr:ext cx="3990975" cy="264560"/>
    <xdr:sp macro="" textlink="">
      <xdr:nvSpPr>
        <xdr:cNvPr id="3" name="TextBox 2"/>
        <xdr:cNvSpPr txBox="1"/>
      </xdr:nvSpPr>
      <xdr:spPr>
        <a:xfrm>
          <a:off x="22821900" y="15386048"/>
          <a:ext cx="39909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247650</xdr:colOff>
      <xdr:row>33</xdr:row>
      <xdr:rowOff>0</xdr:rowOff>
    </xdr:from>
    <xdr:ext cx="2457450" cy="264560"/>
    <xdr:sp macro="" textlink="">
      <xdr:nvSpPr>
        <xdr:cNvPr id="4" name="TextBox 3"/>
        <xdr:cNvSpPr txBox="1"/>
      </xdr:nvSpPr>
      <xdr:spPr>
        <a:xfrm>
          <a:off x="21336000" y="15297150"/>
          <a:ext cx="24574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200024</xdr:colOff>
      <xdr:row>35</xdr:row>
      <xdr:rowOff>76200</xdr:rowOff>
    </xdr:from>
    <xdr:to>
      <xdr:col>18</xdr:col>
      <xdr:colOff>28575</xdr:colOff>
      <xdr:row>42</xdr:row>
      <xdr:rowOff>286</xdr:rowOff>
    </xdr:to>
    <xdr:sp macro="" textlink="">
      <xdr:nvSpPr>
        <xdr:cNvPr id="5" name="TextBox 4"/>
        <xdr:cNvSpPr txBox="1"/>
      </xdr:nvSpPr>
      <xdr:spPr>
        <a:xfrm>
          <a:off x="200024" y="16535400"/>
          <a:ext cx="24403051" cy="38293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Pagave  merr pjesë ne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nëntëmujor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5.025.329,86 € o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se me </a:t>
          </a:r>
          <a:r>
            <a:rPr lang="en-US" sz="36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64,53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alokuar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  , dhe si të tilla janë të ndara në katër Programe: Anëtarët e Kuvendit 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2.818.022,12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€,Administrata e Kuvendit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1.719.450,82 €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, Stafi mbështetës Politik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454.916,56 €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dhe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Komisioni i ndihmes shteterore 32.940,36€ ,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shuma e shpenzuar në këtë kategori për nëntëmujor  është 5.024.768,68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shprehur në përqindje 99,98% e buxhetit  të ndarë për  nëntëmujor në këtë katgori .</a:t>
          </a:r>
          <a:endParaRPr lang="en-US" sz="28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16</xdr:col>
      <xdr:colOff>152400</xdr:colOff>
      <xdr:row>46</xdr:row>
      <xdr:rowOff>180975</xdr:rowOff>
    </xdr:from>
    <xdr:ext cx="184731" cy="264560"/>
    <xdr:sp macro="" textlink="">
      <xdr:nvSpPr>
        <xdr:cNvPr id="6" name="TextBox 5"/>
        <xdr:cNvSpPr txBox="1"/>
      </xdr:nvSpPr>
      <xdr:spPr>
        <a:xfrm>
          <a:off x="21240750" y="2212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266700</xdr:colOff>
      <xdr:row>44</xdr:row>
      <xdr:rowOff>152400</xdr:rowOff>
    </xdr:from>
    <xdr:ext cx="184731" cy="264560"/>
    <xdr:sp macro="" textlink="">
      <xdr:nvSpPr>
        <xdr:cNvPr id="7" name="TextBox 6"/>
        <xdr:cNvSpPr txBox="1"/>
      </xdr:nvSpPr>
      <xdr:spPr>
        <a:xfrm>
          <a:off x="21355050" y="2143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152398</xdr:colOff>
      <xdr:row>58</xdr:row>
      <xdr:rowOff>161925</xdr:rowOff>
    </xdr:from>
    <xdr:to>
      <xdr:col>18</xdr:col>
      <xdr:colOff>47625</xdr:colOff>
      <xdr:row>66</xdr:row>
      <xdr:rowOff>0</xdr:rowOff>
    </xdr:to>
    <xdr:sp macro="" textlink="">
      <xdr:nvSpPr>
        <xdr:cNvPr id="8" name="TextBox 7"/>
        <xdr:cNvSpPr txBox="1"/>
      </xdr:nvSpPr>
      <xdr:spPr>
        <a:xfrm>
          <a:off x="152398" y="26527125"/>
          <a:ext cx="24469727" cy="2228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shpenzimeve komunale merr pjesë në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164.744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me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2,11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për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nëntëmujorin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e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vitit 2021,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këto fonde janë të ndara në programin Administrata e Kuvendit dhe Komisioni i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ndihmës shtetërore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Shuma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 shpenzuar e buxhetit është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130.036,94 €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78,93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e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buxhetit  të ndarë për këtë periudhë në Komunali.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95250</xdr:colOff>
      <xdr:row>69</xdr:row>
      <xdr:rowOff>31750</xdr:rowOff>
    </xdr:from>
    <xdr:to>
      <xdr:col>18</xdr:col>
      <xdr:colOff>19050</xdr:colOff>
      <xdr:row>78</xdr:row>
      <xdr:rowOff>0</xdr:rowOff>
    </xdr:to>
    <xdr:sp macro="" textlink="">
      <xdr:nvSpPr>
        <xdr:cNvPr id="9" name="TextBox 8"/>
        <xdr:cNvSpPr txBox="1"/>
      </xdr:nvSpPr>
      <xdr:spPr>
        <a:xfrm>
          <a:off x="95250" y="30730825"/>
          <a:ext cx="24498300" cy="305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Investimeve Kapitale merr pjesë në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alokuar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me 1.282.815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ose me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16,47%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nëntëmujorin e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vitit 2021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këto fonde janë të ndara në programin Administrata e Kuvendit.  Shpenzime në këtë kategori janë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276.134,05 € ose </a:t>
          </a:r>
          <a:r>
            <a:rPr lang="en-US" sz="36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21,53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%  e buxhetit të alokuar në këtë kategori.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152400</xdr:colOff>
      <xdr:row>80</xdr:row>
      <xdr:rowOff>95249</xdr:rowOff>
    </xdr:from>
    <xdr:to>
      <xdr:col>18</xdr:col>
      <xdr:colOff>0</xdr:colOff>
      <xdr:row>84</xdr:row>
      <xdr:rowOff>375227</xdr:rowOff>
    </xdr:to>
    <xdr:sp macro="" textlink="">
      <xdr:nvSpPr>
        <xdr:cNvPr id="10" name="TextBox 9"/>
        <xdr:cNvSpPr txBox="1"/>
      </xdr:nvSpPr>
      <xdr:spPr>
        <a:xfrm>
          <a:off x="152400" y="35823524"/>
          <a:ext cx="24422100" cy="16134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Subvencioneve dhe transfereve merr pjesë në buxhetin e alokuar 96.000 €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ose 1,23% e buxhetit te ndarë për nëntëmujor,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 shpenzuara në këtë kategori gjatë kësaj periudhe janë 8.800 € ose 9,16 % e buxhetit në këtë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kategori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247649</xdr:colOff>
      <xdr:row>87</xdr:row>
      <xdr:rowOff>304800</xdr:rowOff>
    </xdr:from>
    <xdr:to>
      <xdr:col>18</xdr:col>
      <xdr:colOff>9524</xdr:colOff>
      <xdr:row>97</xdr:row>
      <xdr:rowOff>288</xdr:rowOff>
    </xdr:to>
    <xdr:sp macro="" textlink="">
      <xdr:nvSpPr>
        <xdr:cNvPr id="11" name="TextBox 10"/>
        <xdr:cNvSpPr txBox="1"/>
      </xdr:nvSpPr>
      <xdr:spPr>
        <a:xfrm>
          <a:off x="247649" y="38938200"/>
          <a:ext cx="24336375" cy="3114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142873</xdr:colOff>
      <xdr:row>43</xdr:row>
      <xdr:rowOff>190498</xdr:rowOff>
    </xdr:from>
    <xdr:to>
      <xdr:col>18</xdr:col>
      <xdr:colOff>47625</xdr:colOff>
      <xdr:row>54</xdr:row>
      <xdr:rowOff>375227</xdr:rowOff>
    </xdr:to>
    <xdr:sp macro="" textlink="">
      <xdr:nvSpPr>
        <xdr:cNvPr id="12" name="TextBox 11"/>
        <xdr:cNvSpPr txBox="1"/>
      </xdr:nvSpPr>
      <xdr:spPr>
        <a:xfrm>
          <a:off x="142873" y="21135973"/>
          <a:ext cx="24479252" cy="38518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Mallrave dhe Shërbimeve merr pjesë në buxhetin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1.218.500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15,64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nëntëmujorin e vitit 2021,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si të tilla janë të ndara në katër Programe: Anëtarët e Kuvendit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482.000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€,Administrata e Kuvendit 650.000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, Stafi mbështetës Politik 63.000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dhe K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omisioni i ndihmes shteterore 23.500€, shkalla e shpenzimit të buxhetit në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këtë kategori për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këtë periudhë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është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454.367,35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37,28</a:t>
          </a:r>
          <a:r>
            <a:rPr lang="en-US" sz="36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%,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krahasuar  me 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në 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të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</a:t>
          </a:r>
          <a:r>
            <a:rPr lang="en-US" sz="2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Mallra dhe sherbime .</a:t>
          </a:r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1447800</xdr:colOff>
      <xdr:row>1</xdr:row>
      <xdr:rowOff>133350</xdr:rowOff>
    </xdr:from>
    <xdr:to>
      <xdr:col>4</xdr:col>
      <xdr:colOff>2286000</xdr:colOff>
      <xdr:row>2</xdr:row>
      <xdr:rowOff>133350</xdr:rowOff>
    </xdr:to>
    <xdr:pic>
      <xdr:nvPicPr>
        <xdr:cNvPr id="2" name="Picture 0" descr="9d8160eb-7c8e-4150-b19f-525dd5a57cb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85750"/>
          <a:ext cx="838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1</xdr:row>
      <xdr:rowOff>0</xdr:rowOff>
    </xdr:from>
    <xdr:to>
      <xdr:col>3</xdr:col>
      <xdr:colOff>2486025</xdr:colOff>
      <xdr:row>6</xdr:row>
      <xdr:rowOff>123825</xdr:rowOff>
    </xdr:to>
    <xdr:pic>
      <xdr:nvPicPr>
        <xdr:cNvPr id="2" name="Picture 0" descr="9d8160eb-7c8e-4150-b19f-525dd5a57cb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61925"/>
          <a:ext cx="847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2571750</xdr:colOff>
      <xdr:row>10</xdr:row>
      <xdr:rowOff>466725</xdr:rowOff>
    </xdr:from>
    <xdr:to>
      <xdr:col>4</xdr:col>
      <xdr:colOff>438150</xdr:colOff>
      <xdr:row>10</xdr:row>
      <xdr:rowOff>923925</xdr:rowOff>
    </xdr:to>
    <xdr:pic>
      <xdr:nvPicPr>
        <xdr:cNvPr id="2" name="Picture 0" descr="c732be71-6996-4b6b-a37d-bb7a6b39219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8288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3067050</xdr:colOff>
      <xdr:row>2</xdr:row>
      <xdr:rowOff>57150</xdr:rowOff>
    </xdr:from>
    <xdr:to>
      <xdr:col>4</xdr:col>
      <xdr:colOff>790575</xdr:colOff>
      <xdr:row>6</xdr:row>
      <xdr:rowOff>0</xdr:rowOff>
    </xdr:to>
    <xdr:pic>
      <xdr:nvPicPr>
        <xdr:cNvPr id="3" name="Picture 0" descr="9d8160eb-7c8e-4150-b19f-525dd5a57cb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438150"/>
          <a:ext cx="1304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1</xdr:row>
      <xdr:rowOff>171450</xdr:rowOff>
    </xdr:from>
    <xdr:to>
      <xdr:col>5</xdr:col>
      <xdr:colOff>676275</xdr:colOff>
      <xdr:row>8</xdr:row>
      <xdr:rowOff>66675</xdr:rowOff>
    </xdr:to>
    <xdr:pic>
      <xdr:nvPicPr>
        <xdr:cNvPr id="2" name="Picture 0" descr="9d8160eb-7c8e-4150-b19f-525dd5a57cb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61950"/>
          <a:ext cx="13049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udgetControlSummaryReport-ID_MFDTH-PAWS1-63002-1627618586186-5_1985_1_1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ntrolSummaryReport"/>
    </sheetNames>
    <sheetDataSet>
      <sheetData sheetId="0">
        <row r="20">
          <cell r="J20">
            <v>2115117.21</v>
          </cell>
        </row>
        <row r="22">
          <cell r="J22">
            <v>8800</v>
          </cell>
        </row>
        <row r="27">
          <cell r="J27">
            <v>276134.05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6" workbookViewId="0">
      <selection activeCell="B175" sqref="B17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G76"/>
  <sheetViews>
    <sheetView workbookViewId="0">
      <selection activeCell="G7" sqref="G7"/>
    </sheetView>
  </sheetViews>
  <sheetFormatPr defaultRowHeight="15" x14ac:dyDescent="0.25"/>
  <cols>
    <col min="1" max="1" width="8" customWidth="1"/>
    <col min="2" max="2" width="4.28515625" hidden="1" customWidth="1"/>
    <col min="3" max="3" width="32.7109375" customWidth="1"/>
    <col min="4" max="4" width="24.28515625" hidden="1" customWidth="1"/>
    <col min="5" max="5" width="13.5703125" customWidth="1"/>
    <col min="6" max="6" width="19.28515625" customWidth="1"/>
    <col min="7" max="7" width="55.85546875" customWidth="1"/>
    <col min="257" max="257" width="8" customWidth="1"/>
    <col min="258" max="258" width="0" hidden="1" customWidth="1"/>
    <col min="259" max="259" width="32.7109375" customWidth="1"/>
    <col min="260" max="260" width="0" hidden="1" customWidth="1"/>
    <col min="261" max="261" width="13.5703125" customWidth="1"/>
    <col min="262" max="262" width="19.28515625" customWidth="1"/>
    <col min="263" max="263" width="55.85546875" customWidth="1"/>
    <col min="513" max="513" width="8" customWidth="1"/>
    <col min="514" max="514" width="0" hidden="1" customWidth="1"/>
    <col min="515" max="515" width="32.7109375" customWidth="1"/>
    <col min="516" max="516" width="0" hidden="1" customWidth="1"/>
    <col min="517" max="517" width="13.5703125" customWidth="1"/>
    <col min="518" max="518" width="19.28515625" customWidth="1"/>
    <col min="519" max="519" width="55.85546875" customWidth="1"/>
    <col min="769" max="769" width="8" customWidth="1"/>
    <col min="770" max="770" width="0" hidden="1" customWidth="1"/>
    <col min="771" max="771" width="32.7109375" customWidth="1"/>
    <col min="772" max="772" width="0" hidden="1" customWidth="1"/>
    <col min="773" max="773" width="13.5703125" customWidth="1"/>
    <col min="774" max="774" width="19.28515625" customWidth="1"/>
    <col min="775" max="775" width="55.85546875" customWidth="1"/>
    <col min="1025" max="1025" width="8" customWidth="1"/>
    <col min="1026" max="1026" width="0" hidden="1" customWidth="1"/>
    <col min="1027" max="1027" width="32.7109375" customWidth="1"/>
    <col min="1028" max="1028" width="0" hidden="1" customWidth="1"/>
    <col min="1029" max="1029" width="13.5703125" customWidth="1"/>
    <col min="1030" max="1030" width="19.28515625" customWidth="1"/>
    <col min="1031" max="1031" width="55.85546875" customWidth="1"/>
    <col min="1281" max="1281" width="8" customWidth="1"/>
    <col min="1282" max="1282" width="0" hidden="1" customWidth="1"/>
    <col min="1283" max="1283" width="32.7109375" customWidth="1"/>
    <col min="1284" max="1284" width="0" hidden="1" customWidth="1"/>
    <col min="1285" max="1285" width="13.5703125" customWidth="1"/>
    <col min="1286" max="1286" width="19.28515625" customWidth="1"/>
    <col min="1287" max="1287" width="55.85546875" customWidth="1"/>
    <col min="1537" max="1537" width="8" customWidth="1"/>
    <col min="1538" max="1538" width="0" hidden="1" customWidth="1"/>
    <col min="1539" max="1539" width="32.7109375" customWidth="1"/>
    <col min="1540" max="1540" width="0" hidden="1" customWidth="1"/>
    <col min="1541" max="1541" width="13.5703125" customWidth="1"/>
    <col min="1542" max="1542" width="19.28515625" customWidth="1"/>
    <col min="1543" max="1543" width="55.85546875" customWidth="1"/>
    <col min="1793" max="1793" width="8" customWidth="1"/>
    <col min="1794" max="1794" width="0" hidden="1" customWidth="1"/>
    <col min="1795" max="1795" width="32.7109375" customWidth="1"/>
    <col min="1796" max="1796" width="0" hidden="1" customWidth="1"/>
    <col min="1797" max="1797" width="13.5703125" customWidth="1"/>
    <col min="1798" max="1798" width="19.28515625" customWidth="1"/>
    <col min="1799" max="1799" width="55.85546875" customWidth="1"/>
    <col min="2049" max="2049" width="8" customWidth="1"/>
    <col min="2050" max="2050" width="0" hidden="1" customWidth="1"/>
    <col min="2051" max="2051" width="32.7109375" customWidth="1"/>
    <col min="2052" max="2052" width="0" hidden="1" customWidth="1"/>
    <col min="2053" max="2053" width="13.5703125" customWidth="1"/>
    <col min="2054" max="2054" width="19.28515625" customWidth="1"/>
    <col min="2055" max="2055" width="55.85546875" customWidth="1"/>
    <col min="2305" max="2305" width="8" customWidth="1"/>
    <col min="2306" max="2306" width="0" hidden="1" customWidth="1"/>
    <col min="2307" max="2307" width="32.7109375" customWidth="1"/>
    <col min="2308" max="2308" width="0" hidden="1" customWidth="1"/>
    <col min="2309" max="2309" width="13.5703125" customWidth="1"/>
    <col min="2310" max="2310" width="19.28515625" customWidth="1"/>
    <col min="2311" max="2311" width="55.85546875" customWidth="1"/>
    <col min="2561" max="2561" width="8" customWidth="1"/>
    <col min="2562" max="2562" width="0" hidden="1" customWidth="1"/>
    <col min="2563" max="2563" width="32.7109375" customWidth="1"/>
    <col min="2564" max="2564" width="0" hidden="1" customWidth="1"/>
    <col min="2565" max="2565" width="13.5703125" customWidth="1"/>
    <col min="2566" max="2566" width="19.28515625" customWidth="1"/>
    <col min="2567" max="2567" width="55.85546875" customWidth="1"/>
    <col min="2817" max="2817" width="8" customWidth="1"/>
    <col min="2818" max="2818" width="0" hidden="1" customWidth="1"/>
    <col min="2819" max="2819" width="32.7109375" customWidth="1"/>
    <col min="2820" max="2820" width="0" hidden="1" customWidth="1"/>
    <col min="2821" max="2821" width="13.5703125" customWidth="1"/>
    <col min="2822" max="2822" width="19.28515625" customWidth="1"/>
    <col min="2823" max="2823" width="55.85546875" customWidth="1"/>
    <col min="3073" max="3073" width="8" customWidth="1"/>
    <col min="3074" max="3074" width="0" hidden="1" customWidth="1"/>
    <col min="3075" max="3075" width="32.7109375" customWidth="1"/>
    <col min="3076" max="3076" width="0" hidden="1" customWidth="1"/>
    <col min="3077" max="3077" width="13.5703125" customWidth="1"/>
    <col min="3078" max="3078" width="19.28515625" customWidth="1"/>
    <col min="3079" max="3079" width="55.85546875" customWidth="1"/>
    <col min="3329" max="3329" width="8" customWidth="1"/>
    <col min="3330" max="3330" width="0" hidden="1" customWidth="1"/>
    <col min="3331" max="3331" width="32.7109375" customWidth="1"/>
    <col min="3332" max="3332" width="0" hidden="1" customWidth="1"/>
    <col min="3333" max="3333" width="13.5703125" customWidth="1"/>
    <col min="3334" max="3334" width="19.28515625" customWidth="1"/>
    <col min="3335" max="3335" width="55.85546875" customWidth="1"/>
    <col min="3585" max="3585" width="8" customWidth="1"/>
    <col min="3586" max="3586" width="0" hidden="1" customWidth="1"/>
    <col min="3587" max="3587" width="32.7109375" customWidth="1"/>
    <col min="3588" max="3588" width="0" hidden="1" customWidth="1"/>
    <col min="3589" max="3589" width="13.5703125" customWidth="1"/>
    <col min="3590" max="3590" width="19.28515625" customWidth="1"/>
    <col min="3591" max="3591" width="55.85546875" customWidth="1"/>
    <col min="3841" max="3841" width="8" customWidth="1"/>
    <col min="3842" max="3842" width="0" hidden="1" customWidth="1"/>
    <col min="3843" max="3843" width="32.7109375" customWidth="1"/>
    <col min="3844" max="3844" width="0" hidden="1" customWidth="1"/>
    <col min="3845" max="3845" width="13.5703125" customWidth="1"/>
    <col min="3846" max="3846" width="19.28515625" customWidth="1"/>
    <col min="3847" max="3847" width="55.85546875" customWidth="1"/>
    <col min="4097" max="4097" width="8" customWidth="1"/>
    <col min="4098" max="4098" width="0" hidden="1" customWidth="1"/>
    <col min="4099" max="4099" width="32.7109375" customWidth="1"/>
    <col min="4100" max="4100" width="0" hidden="1" customWidth="1"/>
    <col min="4101" max="4101" width="13.5703125" customWidth="1"/>
    <col min="4102" max="4102" width="19.28515625" customWidth="1"/>
    <col min="4103" max="4103" width="55.85546875" customWidth="1"/>
    <col min="4353" max="4353" width="8" customWidth="1"/>
    <col min="4354" max="4354" width="0" hidden="1" customWidth="1"/>
    <col min="4355" max="4355" width="32.7109375" customWidth="1"/>
    <col min="4356" max="4356" width="0" hidden="1" customWidth="1"/>
    <col min="4357" max="4357" width="13.5703125" customWidth="1"/>
    <col min="4358" max="4358" width="19.28515625" customWidth="1"/>
    <col min="4359" max="4359" width="55.85546875" customWidth="1"/>
    <col min="4609" max="4609" width="8" customWidth="1"/>
    <col min="4610" max="4610" width="0" hidden="1" customWidth="1"/>
    <col min="4611" max="4611" width="32.7109375" customWidth="1"/>
    <col min="4612" max="4612" width="0" hidden="1" customWidth="1"/>
    <col min="4613" max="4613" width="13.5703125" customWidth="1"/>
    <col min="4614" max="4614" width="19.28515625" customWidth="1"/>
    <col min="4615" max="4615" width="55.85546875" customWidth="1"/>
    <col min="4865" max="4865" width="8" customWidth="1"/>
    <col min="4866" max="4866" width="0" hidden="1" customWidth="1"/>
    <col min="4867" max="4867" width="32.7109375" customWidth="1"/>
    <col min="4868" max="4868" width="0" hidden="1" customWidth="1"/>
    <col min="4869" max="4869" width="13.5703125" customWidth="1"/>
    <col min="4870" max="4870" width="19.28515625" customWidth="1"/>
    <col min="4871" max="4871" width="55.85546875" customWidth="1"/>
    <col min="5121" max="5121" width="8" customWidth="1"/>
    <col min="5122" max="5122" width="0" hidden="1" customWidth="1"/>
    <col min="5123" max="5123" width="32.7109375" customWidth="1"/>
    <col min="5124" max="5124" width="0" hidden="1" customWidth="1"/>
    <col min="5125" max="5125" width="13.5703125" customWidth="1"/>
    <col min="5126" max="5126" width="19.28515625" customWidth="1"/>
    <col min="5127" max="5127" width="55.85546875" customWidth="1"/>
    <col min="5377" max="5377" width="8" customWidth="1"/>
    <col min="5378" max="5378" width="0" hidden="1" customWidth="1"/>
    <col min="5379" max="5379" width="32.7109375" customWidth="1"/>
    <col min="5380" max="5380" width="0" hidden="1" customWidth="1"/>
    <col min="5381" max="5381" width="13.5703125" customWidth="1"/>
    <col min="5382" max="5382" width="19.28515625" customWidth="1"/>
    <col min="5383" max="5383" width="55.85546875" customWidth="1"/>
    <col min="5633" max="5633" width="8" customWidth="1"/>
    <col min="5634" max="5634" width="0" hidden="1" customWidth="1"/>
    <col min="5635" max="5635" width="32.7109375" customWidth="1"/>
    <col min="5636" max="5636" width="0" hidden="1" customWidth="1"/>
    <col min="5637" max="5637" width="13.5703125" customWidth="1"/>
    <col min="5638" max="5638" width="19.28515625" customWidth="1"/>
    <col min="5639" max="5639" width="55.85546875" customWidth="1"/>
    <col min="5889" max="5889" width="8" customWidth="1"/>
    <col min="5890" max="5890" width="0" hidden="1" customWidth="1"/>
    <col min="5891" max="5891" width="32.7109375" customWidth="1"/>
    <col min="5892" max="5892" width="0" hidden="1" customWidth="1"/>
    <col min="5893" max="5893" width="13.5703125" customWidth="1"/>
    <col min="5894" max="5894" width="19.28515625" customWidth="1"/>
    <col min="5895" max="5895" width="55.85546875" customWidth="1"/>
    <col min="6145" max="6145" width="8" customWidth="1"/>
    <col min="6146" max="6146" width="0" hidden="1" customWidth="1"/>
    <col min="6147" max="6147" width="32.7109375" customWidth="1"/>
    <col min="6148" max="6148" width="0" hidden="1" customWidth="1"/>
    <col min="6149" max="6149" width="13.5703125" customWidth="1"/>
    <col min="6150" max="6150" width="19.28515625" customWidth="1"/>
    <col min="6151" max="6151" width="55.85546875" customWidth="1"/>
    <col min="6401" max="6401" width="8" customWidth="1"/>
    <col min="6402" max="6402" width="0" hidden="1" customWidth="1"/>
    <col min="6403" max="6403" width="32.7109375" customWidth="1"/>
    <col min="6404" max="6404" width="0" hidden="1" customWidth="1"/>
    <col min="6405" max="6405" width="13.5703125" customWidth="1"/>
    <col min="6406" max="6406" width="19.28515625" customWidth="1"/>
    <col min="6407" max="6407" width="55.85546875" customWidth="1"/>
    <col min="6657" max="6657" width="8" customWidth="1"/>
    <col min="6658" max="6658" width="0" hidden="1" customWidth="1"/>
    <col min="6659" max="6659" width="32.7109375" customWidth="1"/>
    <col min="6660" max="6660" width="0" hidden="1" customWidth="1"/>
    <col min="6661" max="6661" width="13.5703125" customWidth="1"/>
    <col min="6662" max="6662" width="19.28515625" customWidth="1"/>
    <col min="6663" max="6663" width="55.85546875" customWidth="1"/>
    <col min="6913" max="6913" width="8" customWidth="1"/>
    <col min="6914" max="6914" width="0" hidden="1" customWidth="1"/>
    <col min="6915" max="6915" width="32.7109375" customWidth="1"/>
    <col min="6916" max="6916" width="0" hidden="1" customWidth="1"/>
    <col min="6917" max="6917" width="13.5703125" customWidth="1"/>
    <col min="6918" max="6918" width="19.28515625" customWidth="1"/>
    <col min="6919" max="6919" width="55.85546875" customWidth="1"/>
    <col min="7169" max="7169" width="8" customWidth="1"/>
    <col min="7170" max="7170" width="0" hidden="1" customWidth="1"/>
    <col min="7171" max="7171" width="32.7109375" customWidth="1"/>
    <col min="7172" max="7172" width="0" hidden="1" customWidth="1"/>
    <col min="7173" max="7173" width="13.5703125" customWidth="1"/>
    <col min="7174" max="7174" width="19.28515625" customWidth="1"/>
    <col min="7175" max="7175" width="55.85546875" customWidth="1"/>
    <col min="7425" max="7425" width="8" customWidth="1"/>
    <col min="7426" max="7426" width="0" hidden="1" customWidth="1"/>
    <col min="7427" max="7427" width="32.7109375" customWidth="1"/>
    <col min="7428" max="7428" width="0" hidden="1" customWidth="1"/>
    <col min="7429" max="7429" width="13.5703125" customWidth="1"/>
    <col min="7430" max="7430" width="19.28515625" customWidth="1"/>
    <col min="7431" max="7431" width="55.85546875" customWidth="1"/>
    <col min="7681" max="7681" width="8" customWidth="1"/>
    <col min="7682" max="7682" width="0" hidden="1" customWidth="1"/>
    <col min="7683" max="7683" width="32.7109375" customWidth="1"/>
    <col min="7684" max="7684" width="0" hidden="1" customWidth="1"/>
    <col min="7685" max="7685" width="13.5703125" customWidth="1"/>
    <col min="7686" max="7686" width="19.28515625" customWidth="1"/>
    <col min="7687" max="7687" width="55.85546875" customWidth="1"/>
    <col min="7937" max="7937" width="8" customWidth="1"/>
    <col min="7938" max="7938" width="0" hidden="1" customWidth="1"/>
    <col min="7939" max="7939" width="32.7109375" customWidth="1"/>
    <col min="7940" max="7940" width="0" hidden="1" customWidth="1"/>
    <col min="7941" max="7941" width="13.5703125" customWidth="1"/>
    <col min="7942" max="7942" width="19.28515625" customWidth="1"/>
    <col min="7943" max="7943" width="55.85546875" customWidth="1"/>
    <col min="8193" max="8193" width="8" customWidth="1"/>
    <col min="8194" max="8194" width="0" hidden="1" customWidth="1"/>
    <col min="8195" max="8195" width="32.7109375" customWidth="1"/>
    <col min="8196" max="8196" width="0" hidden="1" customWidth="1"/>
    <col min="8197" max="8197" width="13.5703125" customWidth="1"/>
    <col min="8198" max="8198" width="19.28515625" customWidth="1"/>
    <col min="8199" max="8199" width="55.85546875" customWidth="1"/>
    <col min="8449" max="8449" width="8" customWidth="1"/>
    <col min="8450" max="8450" width="0" hidden="1" customWidth="1"/>
    <col min="8451" max="8451" width="32.7109375" customWidth="1"/>
    <col min="8452" max="8452" width="0" hidden="1" customWidth="1"/>
    <col min="8453" max="8453" width="13.5703125" customWidth="1"/>
    <col min="8454" max="8454" width="19.28515625" customWidth="1"/>
    <col min="8455" max="8455" width="55.85546875" customWidth="1"/>
    <col min="8705" max="8705" width="8" customWidth="1"/>
    <col min="8706" max="8706" width="0" hidden="1" customWidth="1"/>
    <col min="8707" max="8707" width="32.7109375" customWidth="1"/>
    <col min="8708" max="8708" width="0" hidden="1" customWidth="1"/>
    <col min="8709" max="8709" width="13.5703125" customWidth="1"/>
    <col min="8710" max="8710" width="19.28515625" customWidth="1"/>
    <col min="8711" max="8711" width="55.85546875" customWidth="1"/>
    <col min="8961" max="8961" width="8" customWidth="1"/>
    <col min="8962" max="8962" width="0" hidden="1" customWidth="1"/>
    <col min="8963" max="8963" width="32.7109375" customWidth="1"/>
    <col min="8964" max="8964" width="0" hidden="1" customWidth="1"/>
    <col min="8965" max="8965" width="13.5703125" customWidth="1"/>
    <col min="8966" max="8966" width="19.28515625" customWidth="1"/>
    <col min="8967" max="8967" width="55.85546875" customWidth="1"/>
    <col min="9217" max="9217" width="8" customWidth="1"/>
    <col min="9218" max="9218" width="0" hidden="1" customWidth="1"/>
    <col min="9219" max="9219" width="32.7109375" customWidth="1"/>
    <col min="9220" max="9220" width="0" hidden="1" customWidth="1"/>
    <col min="9221" max="9221" width="13.5703125" customWidth="1"/>
    <col min="9222" max="9222" width="19.28515625" customWidth="1"/>
    <col min="9223" max="9223" width="55.85546875" customWidth="1"/>
    <col min="9473" max="9473" width="8" customWidth="1"/>
    <col min="9474" max="9474" width="0" hidden="1" customWidth="1"/>
    <col min="9475" max="9475" width="32.7109375" customWidth="1"/>
    <col min="9476" max="9476" width="0" hidden="1" customWidth="1"/>
    <col min="9477" max="9477" width="13.5703125" customWidth="1"/>
    <col min="9478" max="9478" width="19.28515625" customWidth="1"/>
    <col min="9479" max="9479" width="55.85546875" customWidth="1"/>
    <col min="9729" max="9729" width="8" customWidth="1"/>
    <col min="9730" max="9730" width="0" hidden="1" customWidth="1"/>
    <col min="9731" max="9731" width="32.7109375" customWidth="1"/>
    <col min="9732" max="9732" width="0" hidden="1" customWidth="1"/>
    <col min="9733" max="9733" width="13.5703125" customWidth="1"/>
    <col min="9734" max="9734" width="19.28515625" customWidth="1"/>
    <col min="9735" max="9735" width="55.85546875" customWidth="1"/>
    <col min="9985" max="9985" width="8" customWidth="1"/>
    <col min="9986" max="9986" width="0" hidden="1" customWidth="1"/>
    <col min="9987" max="9987" width="32.7109375" customWidth="1"/>
    <col min="9988" max="9988" width="0" hidden="1" customWidth="1"/>
    <col min="9989" max="9989" width="13.5703125" customWidth="1"/>
    <col min="9990" max="9990" width="19.28515625" customWidth="1"/>
    <col min="9991" max="9991" width="55.85546875" customWidth="1"/>
    <col min="10241" max="10241" width="8" customWidth="1"/>
    <col min="10242" max="10242" width="0" hidden="1" customWidth="1"/>
    <col min="10243" max="10243" width="32.7109375" customWidth="1"/>
    <col min="10244" max="10244" width="0" hidden="1" customWidth="1"/>
    <col min="10245" max="10245" width="13.5703125" customWidth="1"/>
    <col min="10246" max="10246" width="19.28515625" customWidth="1"/>
    <col min="10247" max="10247" width="55.85546875" customWidth="1"/>
    <col min="10497" max="10497" width="8" customWidth="1"/>
    <col min="10498" max="10498" width="0" hidden="1" customWidth="1"/>
    <col min="10499" max="10499" width="32.7109375" customWidth="1"/>
    <col min="10500" max="10500" width="0" hidden="1" customWidth="1"/>
    <col min="10501" max="10501" width="13.5703125" customWidth="1"/>
    <col min="10502" max="10502" width="19.28515625" customWidth="1"/>
    <col min="10503" max="10503" width="55.85546875" customWidth="1"/>
    <col min="10753" max="10753" width="8" customWidth="1"/>
    <col min="10754" max="10754" width="0" hidden="1" customWidth="1"/>
    <col min="10755" max="10755" width="32.7109375" customWidth="1"/>
    <col min="10756" max="10756" width="0" hidden="1" customWidth="1"/>
    <col min="10757" max="10757" width="13.5703125" customWidth="1"/>
    <col min="10758" max="10758" width="19.28515625" customWidth="1"/>
    <col min="10759" max="10759" width="55.85546875" customWidth="1"/>
    <col min="11009" max="11009" width="8" customWidth="1"/>
    <col min="11010" max="11010" width="0" hidden="1" customWidth="1"/>
    <col min="11011" max="11011" width="32.7109375" customWidth="1"/>
    <col min="11012" max="11012" width="0" hidden="1" customWidth="1"/>
    <col min="11013" max="11013" width="13.5703125" customWidth="1"/>
    <col min="11014" max="11014" width="19.28515625" customWidth="1"/>
    <col min="11015" max="11015" width="55.85546875" customWidth="1"/>
    <col min="11265" max="11265" width="8" customWidth="1"/>
    <col min="11266" max="11266" width="0" hidden="1" customWidth="1"/>
    <col min="11267" max="11267" width="32.7109375" customWidth="1"/>
    <col min="11268" max="11268" width="0" hidden="1" customWidth="1"/>
    <col min="11269" max="11269" width="13.5703125" customWidth="1"/>
    <col min="11270" max="11270" width="19.28515625" customWidth="1"/>
    <col min="11271" max="11271" width="55.85546875" customWidth="1"/>
    <col min="11521" max="11521" width="8" customWidth="1"/>
    <col min="11522" max="11522" width="0" hidden="1" customWidth="1"/>
    <col min="11523" max="11523" width="32.7109375" customWidth="1"/>
    <col min="11524" max="11524" width="0" hidden="1" customWidth="1"/>
    <col min="11525" max="11525" width="13.5703125" customWidth="1"/>
    <col min="11526" max="11526" width="19.28515625" customWidth="1"/>
    <col min="11527" max="11527" width="55.85546875" customWidth="1"/>
    <col min="11777" max="11777" width="8" customWidth="1"/>
    <col min="11778" max="11778" width="0" hidden="1" customWidth="1"/>
    <col min="11779" max="11779" width="32.7109375" customWidth="1"/>
    <col min="11780" max="11780" width="0" hidden="1" customWidth="1"/>
    <col min="11781" max="11781" width="13.5703125" customWidth="1"/>
    <col min="11782" max="11782" width="19.28515625" customWidth="1"/>
    <col min="11783" max="11783" width="55.85546875" customWidth="1"/>
    <col min="12033" max="12033" width="8" customWidth="1"/>
    <col min="12034" max="12034" width="0" hidden="1" customWidth="1"/>
    <col min="12035" max="12035" width="32.7109375" customWidth="1"/>
    <col min="12036" max="12036" width="0" hidden="1" customWidth="1"/>
    <col min="12037" max="12037" width="13.5703125" customWidth="1"/>
    <col min="12038" max="12038" width="19.28515625" customWidth="1"/>
    <col min="12039" max="12039" width="55.85546875" customWidth="1"/>
    <col min="12289" max="12289" width="8" customWidth="1"/>
    <col min="12290" max="12290" width="0" hidden="1" customWidth="1"/>
    <col min="12291" max="12291" width="32.7109375" customWidth="1"/>
    <col min="12292" max="12292" width="0" hidden="1" customWidth="1"/>
    <col min="12293" max="12293" width="13.5703125" customWidth="1"/>
    <col min="12294" max="12294" width="19.28515625" customWidth="1"/>
    <col min="12295" max="12295" width="55.85546875" customWidth="1"/>
    <col min="12545" max="12545" width="8" customWidth="1"/>
    <col min="12546" max="12546" width="0" hidden="1" customWidth="1"/>
    <col min="12547" max="12547" width="32.7109375" customWidth="1"/>
    <col min="12548" max="12548" width="0" hidden="1" customWidth="1"/>
    <col min="12549" max="12549" width="13.5703125" customWidth="1"/>
    <col min="12550" max="12550" width="19.28515625" customWidth="1"/>
    <col min="12551" max="12551" width="55.85546875" customWidth="1"/>
    <col min="12801" max="12801" width="8" customWidth="1"/>
    <col min="12802" max="12802" width="0" hidden="1" customWidth="1"/>
    <col min="12803" max="12803" width="32.7109375" customWidth="1"/>
    <col min="12804" max="12804" width="0" hidden="1" customWidth="1"/>
    <col min="12805" max="12805" width="13.5703125" customWidth="1"/>
    <col min="12806" max="12806" width="19.28515625" customWidth="1"/>
    <col min="12807" max="12807" width="55.85546875" customWidth="1"/>
    <col min="13057" max="13057" width="8" customWidth="1"/>
    <col min="13058" max="13058" width="0" hidden="1" customWidth="1"/>
    <col min="13059" max="13059" width="32.7109375" customWidth="1"/>
    <col min="13060" max="13060" width="0" hidden="1" customWidth="1"/>
    <col min="13061" max="13061" width="13.5703125" customWidth="1"/>
    <col min="13062" max="13062" width="19.28515625" customWidth="1"/>
    <col min="13063" max="13063" width="55.85546875" customWidth="1"/>
    <col min="13313" max="13313" width="8" customWidth="1"/>
    <col min="13314" max="13314" width="0" hidden="1" customWidth="1"/>
    <col min="13315" max="13315" width="32.7109375" customWidth="1"/>
    <col min="13316" max="13316" width="0" hidden="1" customWidth="1"/>
    <col min="13317" max="13317" width="13.5703125" customWidth="1"/>
    <col min="13318" max="13318" width="19.28515625" customWidth="1"/>
    <col min="13319" max="13319" width="55.85546875" customWidth="1"/>
    <col min="13569" max="13569" width="8" customWidth="1"/>
    <col min="13570" max="13570" width="0" hidden="1" customWidth="1"/>
    <col min="13571" max="13571" width="32.7109375" customWidth="1"/>
    <col min="13572" max="13572" width="0" hidden="1" customWidth="1"/>
    <col min="13573" max="13573" width="13.5703125" customWidth="1"/>
    <col min="13574" max="13574" width="19.28515625" customWidth="1"/>
    <col min="13575" max="13575" width="55.85546875" customWidth="1"/>
    <col min="13825" max="13825" width="8" customWidth="1"/>
    <col min="13826" max="13826" width="0" hidden="1" customWidth="1"/>
    <col min="13827" max="13827" width="32.7109375" customWidth="1"/>
    <col min="13828" max="13828" width="0" hidden="1" customWidth="1"/>
    <col min="13829" max="13829" width="13.5703125" customWidth="1"/>
    <col min="13830" max="13830" width="19.28515625" customWidth="1"/>
    <col min="13831" max="13831" width="55.85546875" customWidth="1"/>
    <col min="14081" max="14081" width="8" customWidth="1"/>
    <col min="14082" max="14082" width="0" hidden="1" customWidth="1"/>
    <col min="14083" max="14083" width="32.7109375" customWidth="1"/>
    <col min="14084" max="14084" width="0" hidden="1" customWidth="1"/>
    <col min="14085" max="14085" width="13.5703125" customWidth="1"/>
    <col min="14086" max="14086" width="19.28515625" customWidth="1"/>
    <col min="14087" max="14087" width="55.85546875" customWidth="1"/>
    <col min="14337" max="14337" width="8" customWidth="1"/>
    <col min="14338" max="14338" width="0" hidden="1" customWidth="1"/>
    <col min="14339" max="14339" width="32.7109375" customWidth="1"/>
    <col min="14340" max="14340" width="0" hidden="1" customWidth="1"/>
    <col min="14341" max="14341" width="13.5703125" customWidth="1"/>
    <col min="14342" max="14342" width="19.28515625" customWidth="1"/>
    <col min="14343" max="14343" width="55.85546875" customWidth="1"/>
    <col min="14593" max="14593" width="8" customWidth="1"/>
    <col min="14594" max="14594" width="0" hidden="1" customWidth="1"/>
    <col min="14595" max="14595" width="32.7109375" customWidth="1"/>
    <col min="14596" max="14596" width="0" hidden="1" customWidth="1"/>
    <col min="14597" max="14597" width="13.5703125" customWidth="1"/>
    <col min="14598" max="14598" width="19.28515625" customWidth="1"/>
    <col min="14599" max="14599" width="55.85546875" customWidth="1"/>
    <col min="14849" max="14849" width="8" customWidth="1"/>
    <col min="14850" max="14850" width="0" hidden="1" customWidth="1"/>
    <col min="14851" max="14851" width="32.7109375" customWidth="1"/>
    <col min="14852" max="14852" width="0" hidden="1" customWidth="1"/>
    <col min="14853" max="14853" width="13.5703125" customWidth="1"/>
    <col min="14854" max="14854" width="19.28515625" customWidth="1"/>
    <col min="14855" max="14855" width="55.85546875" customWidth="1"/>
    <col min="15105" max="15105" width="8" customWidth="1"/>
    <col min="15106" max="15106" width="0" hidden="1" customWidth="1"/>
    <col min="15107" max="15107" width="32.7109375" customWidth="1"/>
    <col min="15108" max="15108" width="0" hidden="1" customWidth="1"/>
    <col min="15109" max="15109" width="13.5703125" customWidth="1"/>
    <col min="15110" max="15110" width="19.28515625" customWidth="1"/>
    <col min="15111" max="15111" width="55.85546875" customWidth="1"/>
    <col min="15361" max="15361" width="8" customWidth="1"/>
    <col min="15362" max="15362" width="0" hidden="1" customWidth="1"/>
    <col min="15363" max="15363" width="32.7109375" customWidth="1"/>
    <col min="15364" max="15364" width="0" hidden="1" customWidth="1"/>
    <col min="15365" max="15365" width="13.5703125" customWidth="1"/>
    <col min="15366" max="15366" width="19.28515625" customWidth="1"/>
    <col min="15367" max="15367" width="55.85546875" customWidth="1"/>
    <col min="15617" max="15617" width="8" customWidth="1"/>
    <col min="15618" max="15618" width="0" hidden="1" customWidth="1"/>
    <col min="15619" max="15619" width="32.7109375" customWidth="1"/>
    <col min="15620" max="15620" width="0" hidden="1" customWidth="1"/>
    <col min="15621" max="15621" width="13.5703125" customWidth="1"/>
    <col min="15622" max="15622" width="19.28515625" customWidth="1"/>
    <col min="15623" max="15623" width="55.85546875" customWidth="1"/>
    <col min="15873" max="15873" width="8" customWidth="1"/>
    <col min="15874" max="15874" width="0" hidden="1" customWidth="1"/>
    <col min="15875" max="15875" width="32.7109375" customWidth="1"/>
    <col min="15876" max="15876" width="0" hidden="1" customWidth="1"/>
    <col min="15877" max="15877" width="13.5703125" customWidth="1"/>
    <col min="15878" max="15878" width="19.28515625" customWidth="1"/>
    <col min="15879" max="15879" width="55.85546875" customWidth="1"/>
    <col min="16129" max="16129" width="8" customWidth="1"/>
    <col min="16130" max="16130" width="0" hidden="1" customWidth="1"/>
    <col min="16131" max="16131" width="32.7109375" customWidth="1"/>
    <col min="16132" max="16132" width="0" hidden="1" customWidth="1"/>
    <col min="16133" max="16133" width="13.5703125" customWidth="1"/>
    <col min="16134" max="16134" width="19.28515625" customWidth="1"/>
    <col min="16135" max="16135" width="55.85546875" customWidth="1"/>
  </cols>
  <sheetData>
    <row r="11" spans="2:7" x14ac:dyDescent="0.25">
      <c r="B11" s="258"/>
      <c r="C11" s="259"/>
      <c r="D11" s="234"/>
      <c r="E11" s="234"/>
      <c r="F11" s="234"/>
      <c r="G11" s="235"/>
    </row>
    <row r="12" spans="2:7" x14ac:dyDescent="0.25">
      <c r="B12" s="373" t="s">
        <v>167</v>
      </c>
      <c r="C12" s="374"/>
      <c r="D12" s="374"/>
      <c r="E12" s="374"/>
      <c r="G12" s="236"/>
    </row>
    <row r="13" spans="2:7" x14ac:dyDescent="0.25">
      <c r="B13" s="237"/>
      <c r="C13" s="238"/>
      <c r="G13" s="236"/>
    </row>
    <row r="14" spans="2:7" x14ac:dyDescent="0.25">
      <c r="B14" s="373" t="s">
        <v>168</v>
      </c>
      <c r="C14" s="374"/>
      <c r="D14" s="374"/>
      <c r="E14" s="374"/>
      <c r="G14" s="236"/>
    </row>
    <row r="15" spans="2:7" x14ac:dyDescent="0.25">
      <c r="B15" s="237"/>
      <c r="C15" s="238"/>
      <c r="G15" s="236"/>
    </row>
    <row r="16" spans="2:7" x14ac:dyDescent="0.25">
      <c r="B16" s="373" t="s">
        <v>456</v>
      </c>
      <c r="C16" s="374"/>
      <c r="D16" s="374"/>
      <c r="E16" s="374"/>
      <c r="G16" s="236"/>
    </row>
    <row r="17" spans="2:7" x14ac:dyDescent="0.25">
      <c r="B17" s="239"/>
      <c r="C17" s="240"/>
      <c r="D17" s="240"/>
      <c r="E17" s="240"/>
      <c r="F17" s="240"/>
      <c r="G17" s="241"/>
    </row>
    <row r="18" spans="2:7" x14ac:dyDescent="0.25">
      <c r="B18" s="260"/>
      <c r="C18" s="260"/>
      <c r="D18" s="260"/>
      <c r="E18" s="260"/>
      <c r="F18" s="260"/>
      <c r="G18" s="260"/>
    </row>
    <row r="20" spans="2:7" x14ac:dyDescent="0.25">
      <c r="B20" s="390"/>
      <c r="C20" s="390"/>
      <c r="D20" s="390"/>
      <c r="E20" s="390"/>
      <c r="F20" s="390"/>
      <c r="G20" s="390"/>
    </row>
    <row r="21" spans="2:7" ht="25.5" x14ac:dyDescent="0.25">
      <c r="B21" s="261"/>
      <c r="C21" s="387" t="s">
        <v>172</v>
      </c>
      <c r="D21" s="388"/>
      <c r="E21" s="262" t="s">
        <v>173</v>
      </c>
      <c r="F21" s="262" t="s">
        <v>174</v>
      </c>
      <c r="G21" s="262" t="s">
        <v>457</v>
      </c>
    </row>
    <row r="22" spans="2:7" x14ac:dyDescent="0.25">
      <c r="B22" s="261"/>
      <c r="C22" s="391" t="s">
        <v>176</v>
      </c>
      <c r="D22" s="388"/>
      <c r="E22" s="263">
        <v>3665.7</v>
      </c>
      <c r="F22" s="264">
        <v>44407</v>
      </c>
      <c r="G22" s="265" t="s">
        <v>458</v>
      </c>
    </row>
    <row r="23" spans="2:7" x14ac:dyDescent="0.25">
      <c r="B23" s="261"/>
      <c r="C23" s="391" t="s">
        <v>179</v>
      </c>
      <c r="D23" s="388"/>
      <c r="E23" s="263">
        <v>3665.7</v>
      </c>
      <c r="F23" s="264">
        <v>44439</v>
      </c>
      <c r="G23" s="265" t="s">
        <v>458</v>
      </c>
    </row>
    <row r="24" spans="2:7" x14ac:dyDescent="0.25">
      <c r="B24" s="261"/>
      <c r="C24" s="391" t="s">
        <v>181</v>
      </c>
      <c r="D24" s="388"/>
      <c r="E24" s="263">
        <v>3665.7</v>
      </c>
      <c r="F24" s="264">
        <v>44469</v>
      </c>
      <c r="G24" s="265" t="s">
        <v>458</v>
      </c>
    </row>
    <row r="25" spans="2:7" x14ac:dyDescent="0.25">
      <c r="B25" s="261"/>
      <c r="C25" s="387" t="s">
        <v>14</v>
      </c>
      <c r="D25" s="388"/>
      <c r="E25" s="266">
        <f>SUM(E22:E24)</f>
        <v>10997.099999999999</v>
      </c>
      <c r="F25" s="262"/>
      <c r="G25" s="262"/>
    </row>
    <row r="26" spans="2:7" x14ac:dyDescent="0.25">
      <c r="B26" s="267"/>
      <c r="C26" s="268"/>
      <c r="D26" s="267"/>
      <c r="E26" s="269"/>
      <c r="F26" s="268"/>
      <c r="G26" s="268"/>
    </row>
    <row r="27" spans="2:7" x14ac:dyDescent="0.25">
      <c r="B27" s="390"/>
      <c r="C27" s="390"/>
      <c r="D27" s="390"/>
      <c r="E27" s="390"/>
      <c r="F27" s="390"/>
      <c r="G27" s="390"/>
    </row>
    <row r="28" spans="2:7" ht="25.5" x14ac:dyDescent="0.25">
      <c r="B28" s="261"/>
      <c r="C28" s="387" t="s">
        <v>172</v>
      </c>
      <c r="D28" s="388"/>
      <c r="E28" s="262" t="s">
        <v>173</v>
      </c>
      <c r="F28" s="262" t="s">
        <v>174</v>
      </c>
      <c r="G28" s="262" t="s">
        <v>457</v>
      </c>
    </row>
    <row r="29" spans="2:7" x14ac:dyDescent="0.25">
      <c r="B29" s="261"/>
      <c r="C29" s="391" t="s">
        <v>243</v>
      </c>
      <c r="D29" s="388"/>
      <c r="E29" s="270">
        <v>48</v>
      </c>
      <c r="F29" s="271" t="s">
        <v>459</v>
      </c>
      <c r="G29" s="265" t="s">
        <v>245</v>
      </c>
    </row>
    <row r="30" spans="2:7" x14ac:dyDescent="0.25">
      <c r="B30" s="261"/>
      <c r="C30" s="391" t="s">
        <v>243</v>
      </c>
      <c r="D30" s="388"/>
      <c r="E30" s="270">
        <v>48</v>
      </c>
      <c r="F30" s="271" t="s">
        <v>460</v>
      </c>
      <c r="G30" s="265" t="s">
        <v>245</v>
      </c>
    </row>
    <row r="31" spans="2:7" x14ac:dyDescent="0.25">
      <c r="B31" s="261"/>
      <c r="C31" s="387" t="s">
        <v>14</v>
      </c>
      <c r="D31" s="388"/>
      <c r="E31" s="272">
        <f>SUM(E29:E30)</f>
        <v>96</v>
      </c>
      <c r="F31" s="262"/>
      <c r="G31" s="262"/>
    </row>
    <row r="32" spans="2:7" x14ac:dyDescent="0.25">
      <c r="B32" s="267"/>
      <c r="C32" s="268"/>
      <c r="D32" s="267"/>
      <c r="E32" s="273"/>
      <c r="F32" s="268"/>
      <c r="G32" s="268"/>
    </row>
    <row r="33" spans="2:7" x14ac:dyDescent="0.25">
      <c r="B33" s="389" t="s">
        <v>352</v>
      </c>
      <c r="C33" s="390"/>
      <c r="D33" s="390"/>
      <c r="E33" s="390"/>
      <c r="F33" s="390"/>
      <c r="G33" s="390"/>
    </row>
    <row r="34" spans="2:7" ht="36.75" customHeight="1" x14ac:dyDescent="0.25">
      <c r="B34" s="387" t="s">
        <v>461</v>
      </c>
      <c r="C34" s="388"/>
      <c r="D34" s="387" t="s">
        <v>462</v>
      </c>
      <c r="E34" s="388"/>
      <c r="F34" s="262" t="s">
        <v>174</v>
      </c>
      <c r="G34" s="262" t="s">
        <v>457</v>
      </c>
    </row>
    <row r="35" spans="2:7" x14ac:dyDescent="0.25">
      <c r="B35" s="274"/>
      <c r="C35" s="392" t="s">
        <v>353</v>
      </c>
      <c r="D35" s="388"/>
      <c r="E35" s="270">
        <v>35.75</v>
      </c>
      <c r="F35" s="271" t="s">
        <v>463</v>
      </c>
      <c r="G35" s="265" t="s">
        <v>464</v>
      </c>
    </row>
    <row r="36" spans="2:7" x14ac:dyDescent="0.25">
      <c r="B36" s="274"/>
      <c r="C36" s="392" t="s">
        <v>353</v>
      </c>
      <c r="D36" s="388"/>
      <c r="E36" s="270">
        <v>45.52</v>
      </c>
      <c r="F36" s="271" t="s">
        <v>460</v>
      </c>
      <c r="G36" s="265" t="s">
        <v>464</v>
      </c>
    </row>
    <row r="37" spans="2:7" x14ac:dyDescent="0.25">
      <c r="B37" s="274"/>
      <c r="C37" s="392" t="s">
        <v>353</v>
      </c>
      <c r="D37" s="388"/>
      <c r="E37" s="270">
        <v>51.27</v>
      </c>
      <c r="F37" s="271" t="s">
        <v>465</v>
      </c>
      <c r="G37" s="265" t="s">
        <v>464</v>
      </c>
    </row>
    <row r="38" spans="2:7" x14ac:dyDescent="0.25">
      <c r="B38" s="274"/>
      <c r="C38" s="387" t="s">
        <v>14</v>
      </c>
      <c r="D38" s="388"/>
      <c r="E38" s="275">
        <f>SUM(E35:E37)</f>
        <v>132.54000000000002</v>
      </c>
      <c r="F38" s="274"/>
      <c r="G38" s="274"/>
    </row>
    <row r="39" spans="2:7" x14ac:dyDescent="0.25">
      <c r="B39" s="276"/>
      <c r="C39" s="268"/>
      <c r="D39" s="267"/>
      <c r="E39" s="277"/>
      <c r="F39" s="276"/>
      <c r="G39" s="276"/>
    </row>
    <row r="40" spans="2:7" x14ac:dyDescent="0.25">
      <c r="B40" s="276"/>
      <c r="C40" s="268"/>
      <c r="D40" s="267"/>
      <c r="E40" s="277"/>
      <c r="F40" s="276"/>
      <c r="G40" s="276"/>
    </row>
    <row r="41" spans="2:7" x14ac:dyDescent="0.25">
      <c r="B41" s="276"/>
      <c r="C41" s="268"/>
      <c r="D41" s="267"/>
      <c r="E41" s="277"/>
      <c r="F41" s="276"/>
      <c r="G41" s="276"/>
    </row>
    <row r="42" spans="2:7" x14ac:dyDescent="0.25">
      <c r="B42" s="390"/>
      <c r="C42" s="390"/>
      <c r="D42" s="390"/>
      <c r="E42" s="390"/>
      <c r="F42" s="390"/>
      <c r="G42" s="390"/>
    </row>
    <row r="43" spans="2:7" ht="12.75" customHeight="1" x14ac:dyDescent="0.25">
      <c r="B43" s="387" t="s">
        <v>461</v>
      </c>
      <c r="C43" s="388"/>
      <c r="D43" s="387" t="s">
        <v>462</v>
      </c>
      <c r="E43" s="388"/>
      <c r="F43" s="262" t="s">
        <v>174</v>
      </c>
      <c r="G43" s="262" t="s">
        <v>457</v>
      </c>
    </row>
    <row r="44" spans="2:7" x14ac:dyDescent="0.25">
      <c r="B44" s="274"/>
      <c r="C44" s="391" t="s">
        <v>76</v>
      </c>
      <c r="D44" s="388"/>
      <c r="E44" s="275">
        <v>50.58</v>
      </c>
      <c r="F44" s="274" t="s">
        <v>460</v>
      </c>
      <c r="G44" s="278" t="s">
        <v>356</v>
      </c>
    </row>
    <row r="45" spans="2:7" x14ac:dyDescent="0.25">
      <c r="B45" s="274"/>
      <c r="C45" s="391" t="s">
        <v>76</v>
      </c>
      <c r="D45" s="388"/>
      <c r="E45" s="275">
        <v>5.26</v>
      </c>
      <c r="F45" s="274" t="s">
        <v>466</v>
      </c>
      <c r="G45" s="278" t="s">
        <v>356</v>
      </c>
    </row>
    <row r="46" spans="2:7" x14ac:dyDescent="0.25">
      <c r="B46" s="274"/>
      <c r="C46" s="387" t="s">
        <v>14</v>
      </c>
      <c r="D46" s="388"/>
      <c r="E46" s="275">
        <f>SUM(E44:E45)</f>
        <v>55.839999999999996</v>
      </c>
      <c r="F46" s="274"/>
      <c r="G46" s="274"/>
    </row>
    <row r="47" spans="2:7" x14ac:dyDescent="0.25">
      <c r="B47" s="279"/>
      <c r="C47" s="276"/>
      <c r="D47" s="276"/>
      <c r="E47" s="276"/>
      <c r="F47" s="276"/>
      <c r="G47" s="276"/>
    </row>
    <row r="48" spans="2:7" x14ac:dyDescent="0.25">
      <c r="B48" s="279"/>
      <c r="C48" s="279"/>
      <c r="D48" s="279"/>
      <c r="E48" s="279"/>
      <c r="F48" s="279"/>
      <c r="G48" s="279"/>
    </row>
    <row r="49" spans="2:7" x14ac:dyDescent="0.25">
      <c r="B49" s="279"/>
      <c r="C49" s="280" t="s">
        <v>467</v>
      </c>
      <c r="D49" s="280"/>
      <c r="E49" s="280"/>
      <c r="F49" s="279"/>
      <c r="G49" s="279"/>
    </row>
    <row r="50" spans="2:7" ht="12.75" customHeight="1" x14ac:dyDescent="0.25">
      <c r="B50" s="387" t="s">
        <v>461</v>
      </c>
      <c r="C50" s="388"/>
      <c r="D50" s="387" t="s">
        <v>462</v>
      </c>
      <c r="E50" s="388"/>
      <c r="F50" s="262" t="s">
        <v>174</v>
      </c>
      <c r="G50" s="262" t="s">
        <v>457</v>
      </c>
    </row>
    <row r="51" spans="2:7" x14ac:dyDescent="0.25">
      <c r="B51" s="274"/>
      <c r="C51" s="281" t="s">
        <v>467</v>
      </c>
      <c r="D51" s="274"/>
      <c r="E51" s="282">
        <v>910</v>
      </c>
      <c r="F51" s="283" t="s">
        <v>463</v>
      </c>
      <c r="G51" s="281" t="s">
        <v>468</v>
      </c>
    </row>
    <row r="52" spans="2:7" x14ac:dyDescent="0.25">
      <c r="B52" s="274"/>
      <c r="C52" s="281" t="s">
        <v>467</v>
      </c>
      <c r="D52" s="274"/>
      <c r="E52" s="282">
        <v>910</v>
      </c>
      <c r="F52" s="283" t="s">
        <v>469</v>
      </c>
      <c r="G52" s="281" t="s">
        <v>468</v>
      </c>
    </row>
    <row r="53" spans="2:7" x14ac:dyDescent="0.25">
      <c r="B53" s="274"/>
      <c r="C53" s="281" t="s">
        <v>467</v>
      </c>
      <c r="D53" s="274"/>
      <c r="E53" s="282">
        <v>910</v>
      </c>
      <c r="F53" s="283" t="s">
        <v>465</v>
      </c>
      <c r="G53" s="281" t="s">
        <v>468</v>
      </c>
    </row>
    <row r="54" spans="2:7" x14ac:dyDescent="0.25">
      <c r="B54" s="274"/>
      <c r="C54" s="387" t="s">
        <v>14</v>
      </c>
      <c r="D54" s="388"/>
      <c r="E54" s="284">
        <f>SUM(E51:E53)</f>
        <v>2730</v>
      </c>
      <c r="F54" s="274"/>
      <c r="G54" s="274"/>
    </row>
    <row r="55" spans="2:7" x14ac:dyDescent="0.25">
      <c r="B55" s="279"/>
      <c r="C55" s="279"/>
      <c r="D55" s="279"/>
      <c r="E55" s="279"/>
      <c r="F55" s="279"/>
      <c r="G55" s="279"/>
    </row>
    <row r="56" spans="2:7" x14ac:dyDescent="0.25">
      <c r="B56" s="279"/>
      <c r="C56" s="279"/>
      <c r="D56" s="279"/>
      <c r="E56" s="279"/>
      <c r="F56" s="279"/>
      <c r="G56" s="279"/>
    </row>
    <row r="57" spans="2:7" x14ac:dyDescent="0.25">
      <c r="B57" s="279"/>
      <c r="C57" s="279"/>
      <c r="D57" s="279"/>
      <c r="E57" s="279"/>
      <c r="F57" s="279"/>
      <c r="G57" s="279"/>
    </row>
    <row r="58" spans="2:7" x14ac:dyDescent="0.25">
      <c r="B58" s="389" t="s">
        <v>285</v>
      </c>
      <c r="C58" s="390"/>
      <c r="D58" s="390"/>
      <c r="E58" s="390"/>
      <c r="F58" s="390"/>
      <c r="G58" s="390"/>
    </row>
    <row r="59" spans="2:7" ht="12.75" customHeight="1" x14ac:dyDescent="0.25">
      <c r="B59" s="387" t="s">
        <v>461</v>
      </c>
      <c r="C59" s="388"/>
      <c r="D59" s="387" t="s">
        <v>462</v>
      </c>
      <c r="E59" s="388"/>
      <c r="F59" s="262" t="s">
        <v>174</v>
      </c>
      <c r="G59" s="262" t="s">
        <v>457</v>
      </c>
    </row>
    <row r="60" spans="2:7" x14ac:dyDescent="0.25">
      <c r="B60" s="274"/>
      <c r="C60" s="281" t="s">
        <v>470</v>
      </c>
      <c r="D60" s="274"/>
      <c r="E60" s="282">
        <v>252.4</v>
      </c>
      <c r="F60" s="285" t="s">
        <v>471</v>
      </c>
      <c r="G60" s="281" t="s">
        <v>472</v>
      </c>
    </row>
    <row r="61" spans="2:7" x14ac:dyDescent="0.25">
      <c r="B61" s="274"/>
      <c r="C61" s="387" t="s">
        <v>14</v>
      </c>
      <c r="D61" s="388"/>
      <c r="E61" s="284">
        <f>SUM(E60:E60)</f>
        <v>252.4</v>
      </c>
      <c r="F61" s="274"/>
      <c r="G61" s="274"/>
    </row>
    <row r="62" spans="2:7" x14ac:dyDescent="0.25">
      <c r="B62" s="279"/>
      <c r="C62" s="279"/>
      <c r="D62" s="279"/>
      <c r="E62" s="279"/>
      <c r="F62" s="279"/>
      <c r="G62" s="279"/>
    </row>
    <row r="63" spans="2:7" x14ac:dyDescent="0.25">
      <c r="B63" s="279"/>
      <c r="C63" s="279"/>
      <c r="D63" s="279"/>
      <c r="E63" s="279"/>
      <c r="F63" s="279"/>
      <c r="G63" s="279"/>
    </row>
    <row r="64" spans="2:7" x14ac:dyDescent="0.25">
      <c r="B64" s="279"/>
      <c r="C64" s="286" t="s">
        <v>473</v>
      </c>
      <c r="D64" s="279"/>
      <c r="E64" s="279"/>
      <c r="F64" s="279"/>
      <c r="G64" s="279"/>
    </row>
    <row r="65" spans="2:7" ht="12.75" customHeight="1" x14ac:dyDescent="0.25">
      <c r="B65" s="387" t="s">
        <v>461</v>
      </c>
      <c r="C65" s="388"/>
      <c r="D65" s="387" t="s">
        <v>462</v>
      </c>
      <c r="E65" s="388"/>
      <c r="F65" s="262" t="s">
        <v>174</v>
      </c>
      <c r="G65" s="262" t="s">
        <v>457</v>
      </c>
    </row>
    <row r="66" spans="2:7" x14ac:dyDescent="0.25">
      <c r="B66" s="274"/>
      <c r="C66" s="281" t="s">
        <v>474</v>
      </c>
      <c r="D66" s="274"/>
      <c r="E66" s="282">
        <v>90</v>
      </c>
      <c r="F66" s="285" t="s">
        <v>463</v>
      </c>
      <c r="G66" s="281" t="s">
        <v>475</v>
      </c>
    </row>
    <row r="67" spans="2:7" x14ac:dyDescent="0.25">
      <c r="B67" s="274"/>
      <c r="C67" s="281" t="s">
        <v>474</v>
      </c>
      <c r="D67" s="274"/>
      <c r="E67" s="282">
        <v>90</v>
      </c>
      <c r="F67" s="285" t="s">
        <v>476</v>
      </c>
      <c r="G67" s="281" t="s">
        <v>475</v>
      </c>
    </row>
    <row r="68" spans="2:7" x14ac:dyDescent="0.25">
      <c r="B68" s="274"/>
      <c r="C68" s="281" t="s">
        <v>474</v>
      </c>
      <c r="D68" s="274"/>
      <c r="E68" s="282">
        <v>90</v>
      </c>
      <c r="F68" s="285" t="s">
        <v>465</v>
      </c>
      <c r="G68" s="281" t="s">
        <v>475</v>
      </c>
    </row>
    <row r="69" spans="2:7" x14ac:dyDescent="0.25">
      <c r="B69" s="274"/>
      <c r="C69" s="387" t="s">
        <v>14</v>
      </c>
      <c r="D69" s="388"/>
      <c r="E69" s="284">
        <f>SUM(E66:E68)</f>
        <v>270</v>
      </c>
      <c r="F69" s="274"/>
      <c r="G69" s="274"/>
    </row>
    <row r="73" spans="2:7" x14ac:dyDescent="0.25">
      <c r="C73" s="287" t="s">
        <v>442</v>
      </c>
      <c r="D73" s="287"/>
      <c r="E73" s="288">
        <f>E25</f>
        <v>10997.099999999999</v>
      </c>
    </row>
    <row r="74" spans="2:7" x14ac:dyDescent="0.25">
      <c r="C74" s="287" t="s">
        <v>477</v>
      </c>
      <c r="D74" s="287"/>
      <c r="E74" s="288">
        <f>E31+E54+E61+E69</f>
        <v>3348.4</v>
      </c>
    </row>
    <row r="75" spans="2:7" x14ac:dyDescent="0.25">
      <c r="C75" s="287" t="s">
        <v>478</v>
      </c>
      <c r="D75" s="287"/>
      <c r="E75" s="288">
        <f>E38+E46</f>
        <v>188.38000000000002</v>
      </c>
    </row>
    <row r="76" spans="2:7" x14ac:dyDescent="0.25">
      <c r="C76" s="287" t="s">
        <v>304</v>
      </c>
      <c r="D76" s="287"/>
      <c r="E76" s="288">
        <f>SUM(E73:E75)</f>
        <v>14533.879999999997</v>
      </c>
    </row>
  </sheetData>
  <mergeCells count="37">
    <mergeCell ref="C22:D22"/>
    <mergeCell ref="B12:E12"/>
    <mergeCell ref="B14:E14"/>
    <mergeCell ref="B16:E16"/>
    <mergeCell ref="B20:G20"/>
    <mergeCell ref="C21:D21"/>
    <mergeCell ref="C35:D35"/>
    <mergeCell ref="C23:D23"/>
    <mergeCell ref="C24:D24"/>
    <mergeCell ref="C25:D25"/>
    <mergeCell ref="B27:G27"/>
    <mergeCell ref="C28:D28"/>
    <mergeCell ref="C29:D29"/>
    <mergeCell ref="C30:D30"/>
    <mergeCell ref="C31:D31"/>
    <mergeCell ref="B33:G33"/>
    <mergeCell ref="B34:C34"/>
    <mergeCell ref="D34:E34"/>
    <mergeCell ref="C54:D54"/>
    <mergeCell ref="C36:D36"/>
    <mergeCell ref="C37:D37"/>
    <mergeCell ref="C38:D38"/>
    <mergeCell ref="B42:G42"/>
    <mergeCell ref="B43:C43"/>
    <mergeCell ref="D43:E43"/>
    <mergeCell ref="C44:D44"/>
    <mergeCell ref="C45:D45"/>
    <mergeCell ref="C46:D46"/>
    <mergeCell ref="B50:C50"/>
    <mergeCell ref="D50:E50"/>
    <mergeCell ref="C69:D69"/>
    <mergeCell ref="B58:G58"/>
    <mergeCell ref="B59:C59"/>
    <mergeCell ref="D59:E59"/>
    <mergeCell ref="C61:D61"/>
    <mergeCell ref="B65:C65"/>
    <mergeCell ref="D65:E6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2"/>
  <sheetViews>
    <sheetView tabSelected="1" view="pageBreakPreview" zoomScale="75" zoomScaleNormal="100" zoomScaleSheetLayoutView="75" workbookViewId="0">
      <selection activeCell="B8" sqref="B8"/>
    </sheetView>
  </sheetViews>
  <sheetFormatPr defaultRowHeight="26.25" x14ac:dyDescent="0.4"/>
  <cols>
    <col min="1" max="1" width="15.5703125" style="190" customWidth="1"/>
    <col min="2" max="2" width="29.28515625" style="190" customWidth="1"/>
    <col min="3" max="3" width="27.85546875" style="190" customWidth="1"/>
    <col min="4" max="4" width="26.28515625" style="190" customWidth="1"/>
    <col min="5" max="5" width="26" style="190" customWidth="1"/>
    <col min="6" max="6" width="24.5703125" style="190" customWidth="1"/>
    <col min="7" max="7" width="25" style="190" customWidth="1"/>
    <col min="8" max="8" width="25.5703125" style="190" customWidth="1"/>
    <col min="9" max="9" width="26.28515625" style="190" customWidth="1"/>
    <col min="10" max="10" width="22.42578125" style="190" customWidth="1"/>
    <col min="11" max="12" width="13.5703125" style="190" customWidth="1"/>
    <col min="13" max="14" width="9.140625" style="190"/>
    <col min="15" max="15" width="9.140625" style="190" customWidth="1"/>
    <col min="16" max="16" width="12.85546875" style="190" customWidth="1"/>
    <col min="17" max="17" width="22" style="190" customWidth="1"/>
    <col min="18" max="18" width="30.28515625" style="190" customWidth="1"/>
    <col min="19" max="19" width="25.140625" style="190" customWidth="1"/>
    <col min="20" max="20" width="9.140625" style="190"/>
    <col min="21" max="21" width="26.28515625" style="190" customWidth="1"/>
    <col min="22" max="16384" width="9.140625" style="190"/>
  </cols>
  <sheetData>
    <row r="1" spans="1:18" ht="90" x14ac:dyDescent="1.1499999999999999">
      <c r="A1" s="294" t="s">
        <v>162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</row>
    <row r="2" spans="1:18" x14ac:dyDescent="0.4">
      <c r="A2" s="191"/>
    </row>
    <row r="3" spans="1:18" ht="50.25" x14ac:dyDescent="0.7">
      <c r="A3" s="192" t="s">
        <v>143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</row>
    <row r="4" spans="1:18" ht="50.25" x14ac:dyDescent="0.7">
      <c r="A4" s="192" t="s">
        <v>144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</row>
    <row r="5" spans="1:18" ht="50.25" x14ac:dyDescent="0.7">
      <c r="A5" s="192" t="s">
        <v>145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</row>
    <row r="6" spans="1:18" ht="50.25" x14ac:dyDescent="0.7">
      <c r="A6" s="192" t="s">
        <v>146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50.25" x14ac:dyDescent="0.7">
      <c r="A7" s="192" t="s">
        <v>147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</row>
    <row r="8" spans="1:18" ht="50.25" x14ac:dyDescent="0.7">
      <c r="A8" s="192" t="s">
        <v>163</v>
      </c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</row>
    <row r="9" spans="1:18" ht="41.25" customHeight="1" x14ac:dyDescent="0.4">
      <c r="A9" s="295" t="s">
        <v>148</v>
      </c>
      <c r="B9" s="295"/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</row>
    <row r="10" spans="1:18" ht="59.25" customHeight="1" x14ac:dyDescent="0.4">
      <c r="A10" s="295"/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</row>
    <row r="11" spans="1:18" ht="50.25" x14ac:dyDescent="0.7">
      <c r="A11" s="193"/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</row>
    <row r="12" spans="1:18" x14ac:dyDescent="0.4">
      <c r="A12" s="290"/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</row>
    <row r="13" spans="1:18" x14ac:dyDescent="0.4">
      <c r="A13" s="290"/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</row>
    <row r="14" spans="1:18" s="194" customFormat="1" x14ac:dyDescent="0.25">
      <c r="A14" s="290"/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</row>
    <row r="15" spans="1:18" s="194" customFormat="1" ht="33" x14ac:dyDescent="0.25">
      <c r="A15" s="195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R15" s="196"/>
    </row>
    <row r="16" spans="1:18" s="194" customFormat="1" ht="33" x14ac:dyDescent="0.25">
      <c r="A16" s="195"/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</row>
    <row r="17" spans="1:19" s="194" customFormat="1" ht="35.25" x14ac:dyDescent="0.25">
      <c r="A17" s="197" t="s">
        <v>149</v>
      </c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</row>
    <row r="18" spans="1:19" s="194" customFormat="1" ht="35.25" x14ac:dyDescent="0.25">
      <c r="A18" s="296" t="s">
        <v>150</v>
      </c>
      <c r="B18" s="296"/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R18" s="199"/>
    </row>
    <row r="19" spans="1:19" s="194" customFormat="1" ht="35.25" x14ac:dyDescent="0.25">
      <c r="A19" s="200" t="s">
        <v>151</v>
      </c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R19" s="196"/>
    </row>
    <row r="20" spans="1:19" s="194" customFormat="1" x14ac:dyDescent="0.25">
      <c r="A20" s="297"/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297"/>
      <c r="M20" s="297"/>
      <c r="N20" s="297"/>
    </row>
    <row r="21" spans="1:19" s="194" customFormat="1" x14ac:dyDescent="0.25">
      <c r="A21" s="297"/>
      <c r="B21" s="297"/>
      <c r="C21" s="297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R21" s="201"/>
    </row>
    <row r="22" spans="1:19" s="194" customFormat="1" x14ac:dyDescent="0.25">
      <c r="A22" s="297"/>
      <c r="B22" s="297"/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  <c r="N22" s="297"/>
      <c r="R22" s="202"/>
    </row>
    <row r="23" spans="1:19" s="194" customFormat="1" x14ac:dyDescent="0.25">
      <c r="A23" s="297"/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7"/>
      <c r="N23" s="297"/>
    </row>
    <row r="24" spans="1:19" s="194" customFormat="1" x14ac:dyDescent="0.25">
      <c r="A24" s="297"/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</row>
    <row r="25" spans="1:19" s="194" customFormat="1" x14ac:dyDescent="0.25">
      <c r="A25" s="297"/>
      <c r="B25" s="297"/>
      <c r="C25" s="297"/>
      <c r="D25" s="297"/>
      <c r="E25" s="297"/>
      <c r="F25" s="297"/>
      <c r="G25" s="297"/>
      <c r="H25" s="297"/>
      <c r="I25" s="297"/>
      <c r="J25" s="297"/>
      <c r="K25" s="297"/>
      <c r="L25" s="297"/>
      <c r="M25" s="297"/>
      <c r="N25" s="297"/>
    </row>
    <row r="26" spans="1:19" s="194" customFormat="1" x14ac:dyDescent="0.25">
      <c r="A26" s="297"/>
      <c r="B26" s="297"/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R26" s="203"/>
    </row>
    <row r="27" spans="1:19" s="194" customFormat="1" x14ac:dyDescent="0.25">
      <c r="A27" s="297"/>
      <c r="B27" s="297"/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R27" s="203"/>
    </row>
    <row r="28" spans="1:19" s="194" customFormat="1" x14ac:dyDescent="0.25">
      <c r="A28" s="297"/>
      <c r="B28" s="297"/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R28" s="204"/>
    </row>
    <row r="29" spans="1:19" s="194" customFormat="1" x14ac:dyDescent="0.25">
      <c r="A29" s="297"/>
      <c r="B29" s="297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R29" s="205"/>
    </row>
    <row r="30" spans="1:19" s="194" customFormat="1" x14ac:dyDescent="0.25">
      <c r="A30" s="297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R30" s="203"/>
      <c r="S30" s="196"/>
    </row>
    <row r="31" spans="1:19" s="194" customFormat="1" x14ac:dyDescent="0.25">
      <c r="A31" s="297"/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R31" s="205"/>
      <c r="S31" s="196"/>
    </row>
    <row r="32" spans="1:19" s="194" customFormat="1" ht="35.25" x14ac:dyDescent="0.25">
      <c r="A32" s="198"/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R32" s="204"/>
      <c r="S32" s="196"/>
    </row>
    <row r="33" spans="1:21" s="194" customFormat="1" ht="35.25" x14ac:dyDescent="0.25">
      <c r="A33" s="198"/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R33" s="203"/>
    </row>
    <row r="34" spans="1:21" s="194" customFormat="1" ht="45.75" x14ac:dyDescent="0.25">
      <c r="A34" s="206" t="s">
        <v>152</v>
      </c>
      <c r="B34" s="207"/>
      <c r="C34" s="207"/>
      <c r="D34" s="207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R34" s="199"/>
    </row>
    <row r="35" spans="1:21" s="194" customFormat="1" ht="45.75" x14ac:dyDescent="0.25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U35" s="196"/>
    </row>
    <row r="36" spans="1:21" s="194" customFormat="1" ht="45.75" x14ac:dyDescent="0.25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R36" s="199"/>
      <c r="S36" s="196"/>
    </row>
    <row r="37" spans="1:21" s="194" customFormat="1" ht="45.75" x14ac:dyDescent="0.25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R37" s="199"/>
    </row>
    <row r="38" spans="1:21" s="194" customFormat="1" ht="45.75" x14ac:dyDescent="0.25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</row>
    <row r="39" spans="1:21" s="194" customFormat="1" ht="45.75" x14ac:dyDescent="0.25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R39" s="201"/>
      <c r="S39" s="199"/>
    </row>
    <row r="40" spans="1:21" s="194" customFormat="1" ht="45.75" x14ac:dyDescent="0.25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R40" s="201"/>
    </row>
    <row r="41" spans="1:21" s="194" customFormat="1" ht="45.75" x14ac:dyDescent="0.25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R41" s="201"/>
    </row>
    <row r="42" spans="1:21" s="194" customFormat="1" ht="33" x14ac:dyDescent="0.25">
      <c r="A42" s="195"/>
      <c r="B42" s="19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</row>
    <row r="43" spans="1:21" s="194" customFormat="1" ht="45.75" x14ac:dyDescent="0.25">
      <c r="A43" s="206" t="s">
        <v>153</v>
      </c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R43" s="203"/>
    </row>
    <row r="44" spans="1:21" s="194" customFormat="1" x14ac:dyDescent="0.25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R44" s="209"/>
    </row>
    <row r="45" spans="1:21" s="194" customFormat="1" x14ac:dyDescent="0.25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R45" s="209"/>
      <c r="S45" s="202"/>
    </row>
    <row r="46" spans="1:21" s="194" customFormat="1" x14ac:dyDescent="0.25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R46" s="209"/>
      <c r="S46" s="202"/>
    </row>
    <row r="47" spans="1:21" s="194" customFormat="1" x14ac:dyDescent="0.25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R47" s="209"/>
      <c r="S47" s="205"/>
    </row>
    <row r="48" spans="1:21" s="194" customFormat="1" x14ac:dyDescent="0.25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R48" s="210"/>
      <c r="S48" s="203"/>
    </row>
    <row r="49" spans="1:19" s="194" customFormat="1" x14ac:dyDescent="0.25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R49" s="209"/>
      <c r="S49" s="203"/>
    </row>
    <row r="50" spans="1:19" s="194" customFormat="1" x14ac:dyDescent="0.2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R50" s="211"/>
      <c r="S50" s="203"/>
    </row>
    <row r="51" spans="1:19" s="194" customFormat="1" x14ac:dyDescent="0.25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R51" s="205"/>
      <c r="S51" s="202"/>
    </row>
    <row r="52" spans="1:19" s="194" customFormat="1" x14ac:dyDescent="0.2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R52" s="203"/>
      <c r="S52" s="205"/>
    </row>
    <row r="53" spans="1:19" s="194" customFormat="1" x14ac:dyDescent="0.25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R53" s="203"/>
      <c r="S53" s="203"/>
    </row>
    <row r="54" spans="1:19" s="194" customFormat="1" x14ac:dyDescent="0.25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R54" s="209"/>
      <c r="S54" s="203"/>
    </row>
    <row r="55" spans="1:19" s="194" customFormat="1" ht="33" x14ac:dyDescent="0.25">
      <c r="A55" s="195"/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R55" s="209"/>
      <c r="S55" s="202"/>
    </row>
    <row r="56" spans="1:19" s="194" customFormat="1" ht="33" x14ac:dyDescent="0.25">
      <c r="A56" s="195"/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R56" s="209"/>
      <c r="S56" s="202"/>
    </row>
    <row r="57" spans="1:19" ht="45.75" x14ac:dyDescent="0.65">
      <c r="A57" s="212" t="s">
        <v>154</v>
      </c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R57" s="214"/>
      <c r="S57" s="215"/>
    </row>
    <row r="58" spans="1:19" x14ac:dyDescent="0.4">
      <c r="A58" s="293"/>
      <c r="B58" s="293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R58" s="214"/>
      <c r="S58" s="215"/>
    </row>
    <row r="59" spans="1:19" x14ac:dyDescent="0.4">
      <c r="A59" s="293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R59" s="289"/>
      <c r="S59" s="215"/>
    </row>
    <row r="60" spans="1:19" x14ac:dyDescent="0.4">
      <c r="A60" s="293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R60" s="289"/>
      <c r="S60" s="215"/>
    </row>
    <row r="61" spans="1:19" x14ac:dyDescent="0.4">
      <c r="A61" s="293"/>
      <c r="B61" s="293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R61" s="214"/>
      <c r="S61" s="216"/>
    </row>
    <row r="62" spans="1:19" x14ac:dyDescent="0.4">
      <c r="A62" s="293"/>
      <c r="B62" s="293"/>
      <c r="C62" s="293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  <c r="R62" s="214"/>
      <c r="S62" s="216"/>
    </row>
    <row r="63" spans="1:19" x14ac:dyDescent="0.4">
      <c r="A63" s="293"/>
      <c r="B63" s="293"/>
      <c r="C63" s="293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3"/>
      <c r="R63" s="214"/>
      <c r="S63" s="216"/>
    </row>
    <row r="64" spans="1:19" x14ac:dyDescent="0.4">
      <c r="A64" s="293"/>
      <c r="B64" s="293"/>
      <c r="C64" s="293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R64" s="216"/>
      <c r="S64" s="217"/>
    </row>
    <row r="65" spans="1:19" x14ac:dyDescent="0.4">
      <c r="A65" s="293"/>
      <c r="B65" s="293"/>
      <c r="C65" s="293"/>
      <c r="D65" s="293"/>
      <c r="E65" s="293"/>
      <c r="F65" s="293"/>
      <c r="G65" s="293"/>
      <c r="H65" s="293"/>
      <c r="I65" s="293"/>
      <c r="J65" s="293"/>
      <c r="K65" s="293"/>
      <c r="L65" s="293"/>
      <c r="M65" s="293"/>
      <c r="N65" s="293"/>
      <c r="R65" s="216"/>
      <c r="S65" s="216"/>
    </row>
    <row r="66" spans="1:19" ht="4.5" customHeight="1" x14ac:dyDescent="0.4">
      <c r="A66" s="218"/>
      <c r="B66" s="218"/>
      <c r="C66" s="218"/>
      <c r="D66" s="218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R66" s="214"/>
      <c r="S66" s="216"/>
    </row>
    <row r="67" spans="1:19" ht="33" x14ac:dyDescent="0.45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R67" s="214"/>
      <c r="S67" s="216"/>
    </row>
    <row r="68" spans="1:19" ht="60" customHeight="1" x14ac:dyDescent="0.6">
      <c r="A68" s="212" t="s">
        <v>155</v>
      </c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R68" s="214"/>
      <c r="S68" s="216"/>
    </row>
    <row r="69" spans="1:19" ht="60" customHeight="1" x14ac:dyDescent="0.6">
      <c r="A69" s="212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R69" s="214"/>
      <c r="S69" s="216"/>
    </row>
    <row r="70" spans="1:19" x14ac:dyDescent="0.4">
      <c r="A70" s="290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R70" s="214"/>
      <c r="S70" s="216"/>
    </row>
    <row r="71" spans="1:19" x14ac:dyDescent="0.4">
      <c r="A71" s="290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R71" s="216"/>
      <c r="S71" s="216"/>
    </row>
    <row r="72" spans="1:19" x14ac:dyDescent="0.4">
      <c r="A72" s="290"/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R72" s="217"/>
      <c r="S72" s="216"/>
    </row>
    <row r="73" spans="1:19" x14ac:dyDescent="0.4">
      <c r="A73" s="290"/>
      <c r="B73" s="290"/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R73" s="216"/>
      <c r="S73" s="216"/>
    </row>
    <row r="74" spans="1:19" x14ac:dyDescent="0.4">
      <c r="A74" s="290"/>
      <c r="B74" s="290"/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R74" s="216"/>
      <c r="S74" s="216"/>
    </row>
    <row r="75" spans="1:19" x14ac:dyDescent="0.4">
      <c r="A75" s="290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R75" s="216"/>
      <c r="S75" s="216"/>
    </row>
    <row r="76" spans="1:19" x14ac:dyDescent="0.4">
      <c r="A76" s="290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R76" s="216"/>
      <c r="S76" s="216"/>
    </row>
    <row r="77" spans="1:19" x14ac:dyDescent="0.4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R77" s="216"/>
      <c r="S77" s="216"/>
    </row>
    <row r="78" spans="1:19" ht="33" x14ac:dyDescent="0.45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R78" s="216"/>
      <c r="S78" s="216"/>
    </row>
    <row r="79" spans="1:19" ht="76.5" customHeight="1" x14ac:dyDescent="0.6">
      <c r="A79" s="212" t="s">
        <v>156</v>
      </c>
      <c r="B79" s="220"/>
      <c r="C79" s="220"/>
      <c r="D79" s="220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R79" s="216"/>
      <c r="S79" s="216"/>
    </row>
    <row r="80" spans="1:19" ht="76.5" customHeight="1" x14ac:dyDescent="0.6">
      <c r="A80" s="212"/>
      <c r="B80" s="220"/>
      <c r="C80" s="220"/>
      <c r="D80" s="220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R80" s="216"/>
      <c r="S80" s="216"/>
    </row>
    <row r="81" spans="1:19" x14ac:dyDescent="0.4">
      <c r="A81" s="290"/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R81" s="216"/>
      <c r="S81" s="216"/>
    </row>
    <row r="82" spans="1:19" x14ac:dyDescent="0.4">
      <c r="A82" s="290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R82" s="216"/>
      <c r="S82" s="216"/>
    </row>
    <row r="83" spans="1:19" x14ac:dyDescent="0.4">
      <c r="A83" s="290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R83" s="217"/>
      <c r="S83" s="216"/>
    </row>
    <row r="84" spans="1:19" x14ac:dyDescent="0.4">
      <c r="A84" s="290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R84" s="216"/>
      <c r="S84" s="216"/>
    </row>
    <row r="85" spans="1:19" ht="33" x14ac:dyDescent="0.45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</row>
    <row r="86" spans="1:19" ht="45.75" x14ac:dyDescent="0.65">
      <c r="A86" s="221" t="s">
        <v>157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</row>
    <row r="87" spans="1:19" ht="45" x14ac:dyDescent="0.6">
      <c r="A87" s="291" t="s">
        <v>158</v>
      </c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S87" s="222"/>
    </row>
    <row r="88" spans="1:19" x14ac:dyDescent="0.4">
      <c r="A88" s="290"/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  <c r="M88" s="290"/>
      <c r="N88" s="290"/>
    </row>
    <row r="89" spans="1:19" x14ac:dyDescent="0.4">
      <c r="A89" s="290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</row>
    <row r="90" spans="1:19" x14ac:dyDescent="0.4">
      <c r="A90" s="290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</row>
    <row r="91" spans="1:19" x14ac:dyDescent="0.4">
      <c r="A91" s="290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</row>
    <row r="92" spans="1:19" x14ac:dyDescent="0.4">
      <c r="A92" s="290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</row>
    <row r="93" spans="1:19" x14ac:dyDescent="0.4">
      <c r="A93" s="290"/>
      <c r="B93" s="290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</row>
    <row r="94" spans="1:19" x14ac:dyDescent="0.4">
      <c r="A94" s="290"/>
      <c r="B94" s="290"/>
      <c r="C94" s="290"/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</row>
    <row r="95" spans="1:19" x14ac:dyDescent="0.4">
      <c r="A95" s="290"/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</row>
    <row r="96" spans="1:19" x14ac:dyDescent="0.4">
      <c r="A96" s="290"/>
      <c r="B96" s="290"/>
      <c r="C96" s="290"/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</row>
    <row r="97" spans="1:21" ht="33" x14ac:dyDescent="0.45">
      <c r="A97" s="219" t="s">
        <v>159</v>
      </c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</row>
    <row r="98" spans="1:21" ht="45.75" x14ac:dyDescent="0.65">
      <c r="A98" s="213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</row>
    <row r="99" spans="1:21" ht="33" x14ac:dyDescent="0.45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S99" s="222"/>
    </row>
    <row r="100" spans="1:21" ht="33" x14ac:dyDescent="0.4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S100" s="222"/>
    </row>
    <row r="101" spans="1:21" x14ac:dyDescent="0.4">
      <c r="S101" s="222"/>
    </row>
    <row r="102" spans="1:21" x14ac:dyDescent="0.4">
      <c r="S102" s="222"/>
    </row>
    <row r="103" spans="1:21" x14ac:dyDescent="0.4">
      <c r="S103" s="222"/>
    </row>
    <row r="106" spans="1:21" x14ac:dyDescent="0.4">
      <c r="U106" s="190" t="s">
        <v>160</v>
      </c>
    </row>
    <row r="108" spans="1:21" ht="27" thickBot="1" x14ac:dyDescent="0.45">
      <c r="A108" s="223"/>
      <c r="B108" s="223"/>
      <c r="C108" s="223"/>
      <c r="D108" s="216"/>
    </row>
    <row r="110" spans="1:21" ht="34.5" x14ac:dyDescent="0.45">
      <c r="A110" s="224" t="s">
        <v>161</v>
      </c>
      <c r="B110" s="224"/>
      <c r="C110" s="224"/>
    </row>
    <row r="112" spans="1:21" ht="27" thickBot="1" x14ac:dyDescent="0.45">
      <c r="A112" s="223"/>
      <c r="B112" s="223"/>
      <c r="C112" s="223"/>
      <c r="D112" s="223"/>
    </row>
  </sheetData>
  <mergeCells count="12">
    <mergeCell ref="A44:N54"/>
    <mergeCell ref="A58:N65"/>
    <mergeCell ref="A1:N1"/>
    <mergeCell ref="A9:N10"/>
    <mergeCell ref="A12:N14"/>
    <mergeCell ref="A18:N18"/>
    <mergeCell ref="A20:N31"/>
    <mergeCell ref="R59:R60"/>
    <mergeCell ref="A70:N77"/>
    <mergeCell ref="A81:N84"/>
    <mergeCell ref="A87:N87"/>
    <mergeCell ref="A88:N96"/>
  </mergeCells>
  <pageMargins left="0.7" right="0.7" top="0.75" bottom="0.75" header="0.3" footer="0.3"/>
  <pageSetup scale="2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view="pageBreakPreview" zoomScale="60" zoomScaleNormal="100" workbookViewId="0">
      <selection activeCell="G25" sqref="G24:G25"/>
    </sheetView>
  </sheetViews>
  <sheetFormatPr defaultRowHeight="15.75" x14ac:dyDescent="0.25"/>
  <cols>
    <col min="1" max="1" width="8.85546875" style="35" customWidth="1"/>
    <col min="2" max="2" width="25.140625" style="35" customWidth="1"/>
    <col min="3" max="3" width="21" style="35" customWidth="1"/>
    <col min="4" max="4" width="21.42578125" style="35" customWidth="1"/>
    <col min="5" max="5" width="20.7109375" style="35" customWidth="1"/>
    <col min="6" max="6" width="23.28515625" style="35" customWidth="1"/>
    <col min="7" max="7" width="22.85546875" style="35" customWidth="1"/>
    <col min="8" max="8" width="17.42578125" style="35" customWidth="1"/>
    <col min="9" max="9" width="9.140625" style="35"/>
    <col min="10" max="10" width="17.85546875" style="35" bestFit="1" customWidth="1"/>
    <col min="11" max="16384" width="9.140625" style="35"/>
  </cols>
  <sheetData>
    <row r="1" spans="1:8" x14ac:dyDescent="0.25">
      <c r="A1" s="1" t="s">
        <v>0</v>
      </c>
      <c r="B1" s="33"/>
      <c r="C1" s="33"/>
      <c r="D1" s="33"/>
      <c r="E1" s="33"/>
      <c r="F1" s="44"/>
      <c r="G1" s="44"/>
      <c r="H1" s="33"/>
    </row>
    <row r="2" spans="1:8" x14ac:dyDescent="0.25">
      <c r="A2" s="1" t="s">
        <v>1</v>
      </c>
      <c r="B2" s="33"/>
      <c r="C2" s="33"/>
      <c r="D2" s="33"/>
      <c r="E2" s="33"/>
      <c r="F2" s="44"/>
      <c r="G2" s="44"/>
      <c r="H2" s="33"/>
    </row>
    <row r="3" spans="1:8" ht="16.5" thickBot="1" x14ac:dyDescent="0.3">
      <c r="A3" s="1" t="s">
        <v>2</v>
      </c>
      <c r="B3" s="33"/>
      <c r="C3" s="33"/>
      <c r="D3" s="33"/>
      <c r="E3" s="33"/>
      <c r="F3" s="44"/>
      <c r="G3" s="44"/>
      <c r="H3" s="33"/>
    </row>
    <row r="4" spans="1:8" ht="48" thickBot="1" x14ac:dyDescent="0.3">
      <c r="A4" s="24" t="s">
        <v>3</v>
      </c>
      <c r="B4" s="36" t="s">
        <v>4</v>
      </c>
      <c r="C4" s="300" t="s">
        <v>5</v>
      </c>
      <c r="D4" s="301"/>
      <c r="E4" s="302" t="s">
        <v>6</v>
      </c>
      <c r="F4" s="303"/>
      <c r="G4" s="43"/>
      <c r="H4" s="43"/>
    </row>
    <row r="5" spans="1:8" ht="30.75" customHeight="1" thickBot="1" x14ac:dyDescent="0.3">
      <c r="A5" s="304">
        <v>47812.29</v>
      </c>
      <c r="B5" s="305"/>
      <c r="C5" s="305"/>
      <c r="D5" s="305"/>
      <c r="E5" s="305"/>
      <c r="F5" s="305"/>
      <c r="G5" s="305"/>
      <c r="H5" s="306"/>
    </row>
    <row r="6" spans="1:8" x14ac:dyDescent="0.25">
      <c r="A6" s="315" t="s">
        <v>142</v>
      </c>
      <c r="B6" s="315"/>
      <c r="C6" s="315"/>
      <c r="D6" s="315"/>
      <c r="E6" s="315"/>
      <c r="F6" s="315"/>
      <c r="G6" s="315"/>
      <c r="H6" s="315"/>
    </row>
    <row r="7" spans="1:8" ht="39" customHeight="1" x14ac:dyDescent="0.25">
      <c r="A7" s="316"/>
      <c r="B7" s="316"/>
      <c r="C7" s="316"/>
      <c r="D7" s="316"/>
      <c r="E7" s="316"/>
      <c r="F7" s="316"/>
      <c r="G7" s="316"/>
      <c r="H7" s="316"/>
    </row>
    <row r="8" spans="1:8" ht="39" customHeight="1" x14ac:dyDescent="0.25">
      <c r="A8" s="189"/>
      <c r="B8" s="189"/>
      <c r="C8" s="189"/>
      <c r="D8" s="189"/>
      <c r="E8" s="189"/>
      <c r="F8" s="189"/>
      <c r="G8" s="189"/>
      <c r="H8" s="189"/>
    </row>
    <row r="9" spans="1:8" ht="39" customHeight="1" x14ac:dyDescent="0.25">
      <c r="A9" s="189"/>
      <c r="B9" s="189"/>
      <c r="C9" s="189"/>
      <c r="D9" s="189"/>
      <c r="E9" s="189"/>
      <c r="F9" s="189"/>
      <c r="G9" s="189"/>
      <c r="H9" s="189"/>
    </row>
    <row r="10" spans="1:8" x14ac:dyDescent="0.25">
      <c r="A10" s="33"/>
      <c r="B10" s="33"/>
      <c r="C10" s="33"/>
      <c r="D10" s="33"/>
      <c r="E10" s="33"/>
      <c r="F10" s="44"/>
      <c r="G10" s="44"/>
      <c r="H10" s="33"/>
    </row>
    <row r="11" spans="1:8" ht="18.75" x14ac:dyDescent="0.3">
      <c r="A11" s="34" t="s">
        <v>7</v>
      </c>
      <c r="B11" s="33"/>
      <c r="C11" s="33"/>
      <c r="D11" s="33"/>
      <c r="E11" s="33"/>
      <c r="F11" s="44"/>
      <c r="G11" s="44"/>
      <c r="H11" s="33"/>
    </row>
    <row r="12" spans="1:8" ht="19.5" thickBot="1" x14ac:dyDescent="0.35">
      <c r="A12" s="34" t="s">
        <v>8</v>
      </c>
      <c r="B12" s="33"/>
      <c r="C12" s="33"/>
      <c r="D12" s="33"/>
      <c r="E12" s="33"/>
      <c r="F12" s="44"/>
      <c r="G12" s="44"/>
      <c r="H12" s="33"/>
    </row>
    <row r="13" spans="1:8" ht="19.5" customHeight="1" thickBot="1" x14ac:dyDescent="0.3">
      <c r="A13" s="307" t="s">
        <v>3</v>
      </c>
      <c r="B13" s="309" t="s">
        <v>4</v>
      </c>
      <c r="C13" s="311" t="s">
        <v>57</v>
      </c>
      <c r="D13" s="312"/>
      <c r="E13" s="313" t="s">
        <v>48</v>
      </c>
      <c r="F13" s="311" t="s">
        <v>58</v>
      </c>
      <c r="G13" s="312"/>
      <c r="H13" s="298" t="s">
        <v>48</v>
      </c>
    </row>
    <row r="14" spans="1:8" ht="146.25" customHeight="1" thickBot="1" x14ac:dyDescent="0.3">
      <c r="A14" s="308"/>
      <c r="B14" s="310"/>
      <c r="C14" s="46" t="s">
        <v>55</v>
      </c>
      <c r="D14" s="46" t="s">
        <v>49</v>
      </c>
      <c r="E14" s="314"/>
      <c r="F14" s="54" t="s">
        <v>60</v>
      </c>
      <c r="G14" s="54" t="s">
        <v>50</v>
      </c>
      <c r="H14" s="299"/>
    </row>
    <row r="15" spans="1:8" ht="16.5" thickBot="1" x14ac:dyDescent="0.3">
      <c r="A15" s="29">
        <v>1</v>
      </c>
      <c r="B15" s="38">
        <v>2</v>
      </c>
      <c r="C15" s="3">
        <v>3</v>
      </c>
      <c r="D15" s="3">
        <v>4</v>
      </c>
      <c r="E15" s="30">
        <v>5</v>
      </c>
      <c r="F15" s="30">
        <v>6</v>
      </c>
      <c r="G15" s="30">
        <v>7</v>
      </c>
      <c r="H15" s="30">
        <v>8</v>
      </c>
    </row>
    <row r="16" spans="1:8" ht="36" customHeight="1" thickBot="1" x14ac:dyDescent="0.3">
      <c r="A16" s="29">
        <v>11000</v>
      </c>
      <c r="B16" s="38" t="s">
        <v>64</v>
      </c>
      <c r="C16" s="37">
        <v>6878698.6500000004</v>
      </c>
      <c r="D16" s="95">
        <f>3016632.33+1553778.37+471802.6+32787.57</f>
        <v>5075000.87</v>
      </c>
      <c r="E16" s="37">
        <f>D16/C16*100</f>
        <v>73.778502711410383</v>
      </c>
      <c r="F16" s="37">
        <v>7431249</v>
      </c>
      <c r="G16" s="47">
        <v>5024768.68</v>
      </c>
      <c r="H16" s="37">
        <f>G16/F16*100</f>
        <v>67.616744910579627</v>
      </c>
    </row>
    <row r="17" spans="1:10" ht="36" customHeight="1" thickBot="1" x14ac:dyDescent="0.3">
      <c r="A17" s="29">
        <v>13000</v>
      </c>
      <c r="B17" s="30" t="s">
        <v>10</v>
      </c>
      <c r="C17" s="37">
        <v>1047625.89</v>
      </c>
      <c r="D17" s="37">
        <f>74582.35+393969.85+8631.16+8987.1</f>
        <v>486170.4599999999</v>
      </c>
      <c r="E17" s="37">
        <f t="shared" ref="E17:E21" si="0">D17/C17*100</f>
        <v>46.406877172537222</v>
      </c>
      <c r="F17" s="37">
        <v>1447944</v>
      </c>
      <c r="G17" s="50">
        <f>107838.02+323505.13+10908.02+12116.18</f>
        <v>454367.35000000003</v>
      </c>
      <c r="H17" s="37">
        <f t="shared" ref="H17:H21" si="1">G17/F17*100</f>
        <v>31.380174233257641</v>
      </c>
      <c r="J17" s="127"/>
    </row>
    <row r="18" spans="1:10" ht="36" customHeight="1" thickBot="1" x14ac:dyDescent="0.3">
      <c r="A18" s="29">
        <v>13200</v>
      </c>
      <c r="B18" s="30" t="s">
        <v>11</v>
      </c>
      <c r="C18" s="37">
        <v>167465.17000000001</v>
      </c>
      <c r="D18" s="37">
        <f>113712.72+1224.85</f>
        <v>114937.57</v>
      </c>
      <c r="E18" s="37">
        <f t="shared" si="0"/>
        <v>68.633716491614351</v>
      </c>
      <c r="F18" s="37">
        <v>205000</v>
      </c>
      <c r="G18" s="50">
        <f>128719.55+1317.39</f>
        <v>130036.94</v>
      </c>
      <c r="H18" s="37">
        <f t="shared" si="1"/>
        <v>63.432653658536587</v>
      </c>
    </row>
    <row r="19" spans="1:10" ht="36" customHeight="1" thickBot="1" x14ac:dyDescent="0.3">
      <c r="A19" s="29">
        <v>21000</v>
      </c>
      <c r="B19" s="38" t="s">
        <v>12</v>
      </c>
      <c r="C19" s="37">
        <v>70000</v>
      </c>
      <c r="D19" s="37">
        <v>41920</v>
      </c>
      <c r="E19" s="37">
        <f t="shared" si="0"/>
        <v>59.885714285714286</v>
      </c>
      <c r="F19" s="37">
        <v>140000</v>
      </c>
      <c r="G19" s="50">
        <f>[1]BudgetControlSummaryReport!$J$22</f>
        <v>8800</v>
      </c>
      <c r="H19" s="37">
        <f t="shared" si="1"/>
        <v>6.2857142857142865</v>
      </c>
      <c r="J19" s="49"/>
    </row>
    <row r="20" spans="1:10" ht="36" customHeight="1" thickBot="1" x14ac:dyDescent="0.3">
      <c r="A20" s="29">
        <v>30000</v>
      </c>
      <c r="B20" s="30" t="s">
        <v>13</v>
      </c>
      <c r="C20" s="37">
        <v>487792.5</v>
      </c>
      <c r="D20" s="37">
        <v>67147.600000000006</v>
      </c>
      <c r="E20" s="37">
        <f t="shared" si="0"/>
        <v>13.765607302285296</v>
      </c>
      <c r="F20" s="37">
        <v>1282815</v>
      </c>
      <c r="G20" s="50">
        <f>[1]BudgetControlSummaryReport!$J$27</f>
        <v>276134.05</v>
      </c>
      <c r="H20" s="37">
        <f t="shared" si="1"/>
        <v>21.525633080374021</v>
      </c>
    </row>
    <row r="21" spans="1:10" ht="36" customHeight="1" thickBot="1" x14ac:dyDescent="0.3">
      <c r="A21" s="29"/>
      <c r="B21" s="30" t="s">
        <v>14</v>
      </c>
      <c r="C21" s="42">
        <f>C16+C17+C18+C19+C20</f>
        <v>8651582.2100000009</v>
      </c>
      <c r="D21" s="42">
        <f>SUM(D16:D20)</f>
        <v>5785176.5</v>
      </c>
      <c r="E21" s="37">
        <f t="shared" si="0"/>
        <v>66.868421978504202</v>
      </c>
      <c r="F21" s="42">
        <f>SUM(F16:F20)</f>
        <v>10507008</v>
      </c>
      <c r="G21" s="56">
        <f>SUM(G16:G20)</f>
        <v>5894107.0199999996</v>
      </c>
      <c r="H21" s="37">
        <f t="shared" si="1"/>
        <v>56.09691188966449</v>
      </c>
    </row>
    <row r="25" spans="1:10" x14ac:dyDescent="0.25">
      <c r="G25" s="49"/>
    </row>
  </sheetData>
  <mergeCells count="10">
    <mergeCell ref="H13:H14"/>
    <mergeCell ref="C4:D4"/>
    <mergeCell ref="E4:F4"/>
    <mergeCell ref="A5:H5"/>
    <mergeCell ref="A13:A14"/>
    <mergeCell ref="B13:B14"/>
    <mergeCell ref="C13:D13"/>
    <mergeCell ref="E13:E14"/>
    <mergeCell ref="F13:G13"/>
    <mergeCell ref="A6:H7"/>
  </mergeCells>
  <pageMargins left="0.7" right="0.7" top="0.75" bottom="0.75" header="0.3" footer="0.3"/>
  <pageSetup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7"/>
  <sheetViews>
    <sheetView view="pageBreakPreview" topLeftCell="A19" zoomScale="80" zoomScaleNormal="100" zoomScaleSheetLayoutView="80" workbookViewId="0">
      <selection activeCell="C8" sqref="C8"/>
    </sheetView>
  </sheetViews>
  <sheetFormatPr defaultRowHeight="15" x14ac:dyDescent="0.25"/>
  <cols>
    <col min="2" max="2" width="11.42578125" customWidth="1"/>
    <col min="3" max="3" width="59" bestFit="1" customWidth="1"/>
    <col min="4" max="9" width="35" customWidth="1"/>
  </cols>
  <sheetData>
    <row r="2" spans="2:9" ht="15.75" thickBot="1" x14ac:dyDescent="0.3"/>
    <row r="3" spans="2:9" ht="20.25" x14ac:dyDescent="0.25">
      <c r="B3" s="134"/>
      <c r="C3" s="232" t="s">
        <v>165</v>
      </c>
      <c r="D3" s="135"/>
      <c r="E3" s="135"/>
      <c r="F3" s="135"/>
      <c r="G3" s="135"/>
      <c r="H3" s="136"/>
      <c r="I3" s="137"/>
    </row>
    <row r="4" spans="2:9" ht="49.5" customHeight="1" x14ac:dyDescent="0.25">
      <c r="B4" s="230">
        <v>13000</v>
      </c>
      <c r="C4" s="231" t="s">
        <v>164</v>
      </c>
      <c r="D4" s="96" t="s">
        <v>66</v>
      </c>
      <c r="E4" s="96" t="s">
        <v>136</v>
      </c>
      <c r="F4" s="96" t="s">
        <v>9</v>
      </c>
      <c r="G4" s="96" t="s">
        <v>67</v>
      </c>
      <c r="H4" s="96" t="s">
        <v>137</v>
      </c>
      <c r="I4" s="139" t="s">
        <v>9</v>
      </c>
    </row>
    <row r="5" spans="2:9" ht="30" customHeight="1" x14ac:dyDescent="0.3">
      <c r="B5" s="138">
        <v>13100</v>
      </c>
      <c r="C5" s="97" t="s">
        <v>68</v>
      </c>
      <c r="D5" s="98">
        <f>D6+D7+D8+D9+D10</f>
        <v>353944</v>
      </c>
      <c r="E5" s="126">
        <f>E7+E8+E9+E10</f>
        <v>26464.699999999997</v>
      </c>
      <c r="F5" s="100">
        <f>E5/D5</f>
        <v>7.4770867707885991E-2</v>
      </c>
      <c r="G5" s="140">
        <f>G6+G7+G8+G9+G10</f>
        <v>85000</v>
      </c>
      <c r="H5" s="141">
        <f>H6+H7+H8+H9+H10</f>
        <v>34517.97</v>
      </c>
      <c r="I5" s="142">
        <f>H5/G5*100</f>
        <v>40.609376470588238</v>
      </c>
    </row>
    <row r="6" spans="2:9" ht="30" customHeight="1" x14ac:dyDescent="0.3">
      <c r="B6" s="143">
        <v>13130</v>
      </c>
      <c r="C6" s="101" t="s">
        <v>69</v>
      </c>
      <c r="D6" s="102">
        <v>17000</v>
      </c>
      <c r="E6" s="125">
        <v>0</v>
      </c>
      <c r="F6" s="100">
        <f t="shared" ref="F6:F10" si="0">E6/D6</f>
        <v>0</v>
      </c>
      <c r="G6" s="144">
        <v>2000</v>
      </c>
      <c r="H6" s="141"/>
      <c r="I6" s="142">
        <f t="shared" ref="I6:I10" si="1">H6/G6*100</f>
        <v>0</v>
      </c>
    </row>
    <row r="7" spans="2:9" ht="30" customHeight="1" x14ac:dyDescent="0.35">
      <c r="B7" s="143">
        <v>13140</v>
      </c>
      <c r="C7" s="101" t="s">
        <v>70</v>
      </c>
      <c r="D7" s="102">
        <v>90000</v>
      </c>
      <c r="E7" s="125">
        <v>7589.72</v>
      </c>
      <c r="F7" s="100">
        <f t="shared" si="0"/>
        <v>8.4330222222222223E-2</v>
      </c>
      <c r="G7" s="144">
        <v>30000</v>
      </c>
      <c r="H7" s="156">
        <v>14144.19</v>
      </c>
      <c r="I7" s="142">
        <f t="shared" si="1"/>
        <v>47.147300000000001</v>
      </c>
    </row>
    <row r="8" spans="2:9" ht="30" customHeight="1" x14ac:dyDescent="0.35">
      <c r="B8" s="143">
        <v>13141</v>
      </c>
      <c r="C8" s="145" t="s">
        <v>71</v>
      </c>
      <c r="D8" s="146">
        <v>123844</v>
      </c>
      <c r="E8" s="147">
        <v>10591.88</v>
      </c>
      <c r="F8" s="100">
        <f t="shared" si="0"/>
        <v>8.5525984302832592E-2</v>
      </c>
      <c r="G8" s="144">
        <v>30000</v>
      </c>
      <c r="H8" s="156">
        <v>11739.4</v>
      </c>
      <c r="I8" s="142">
        <f t="shared" si="1"/>
        <v>39.131333333333338</v>
      </c>
    </row>
    <row r="9" spans="2:9" ht="30" customHeight="1" x14ac:dyDescent="0.35">
      <c r="B9" s="143">
        <v>13142</v>
      </c>
      <c r="C9" s="145" t="s">
        <v>72</v>
      </c>
      <c r="D9" s="146">
        <v>110000</v>
      </c>
      <c r="E9" s="147">
        <v>8016.16</v>
      </c>
      <c r="F9" s="100">
        <f t="shared" si="0"/>
        <v>7.287418181818181E-2</v>
      </c>
      <c r="G9" s="144">
        <v>20000</v>
      </c>
      <c r="H9" s="156">
        <v>7568.06</v>
      </c>
      <c r="I9" s="142">
        <f t="shared" si="1"/>
        <v>37.840300000000006</v>
      </c>
    </row>
    <row r="10" spans="2:9" ht="30" customHeight="1" thickBot="1" x14ac:dyDescent="0.4">
      <c r="B10" s="148">
        <v>13143</v>
      </c>
      <c r="C10" s="149" t="s">
        <v>73</v>
      </c>
      <c r="D10" s="150">
        <v>13100</v>
      </c>
      <c r="E10" s="151">
        <v>266.94</v>
      </c>
      <c r="F10" s="152">
        <f t="shared" si="0"/>
        <v>2.037709923664122E-2</v>
      </c>
      <c r="G10" s="153">
        <v>3000</v>
      </c>
      <c r="H10" s="156">
        <v>1066.32</v>
      </c>
      <c r="I10" s="142">
        <f t="shared" si="1"/>
        <v>35.543999999999997</v>
      </c>
    </row>
    <row r="11" spans="2:9" ht="49.5" customHeight="1" x14ac:dyDescent="0.25">
      <c r="B11" s="154"/>
      <c r="C11" s="155"/>
      <c r="D11" s="155"/>
      <c r="E11" s="155"/>
      <c r="F11" s="155"/>
      <c r="G11" s="155"/>
    </row>
    <row r="12" spans="2:9" ht="24" customHeight="1" x14ac:dyDescent="0.35">
      <c r="B12" s="96">
        <v>13200</v>
      </c>
      <c r="C12" s="96" t="s">
        <v>74</v>
      </c>
      <c r="D12" s="98">
        <f>D13+D14+D15+D16+D17</f>
        <v>205000</v>
      </c>
      <c r="E12" s="98">
        <f>E13+E14+E15+E16+E17</f>
        <v>130036.94</v>
      </c>
      <c r="F12" s="100">
        <f>E12/D12</f>
        <v>0.63432653658536586</v>
      </c>
      <c r="G12" s="98">
        <f>G13+G14+G15+G16+G17</f>
        <v>167465.16999999998</v>
      </c>
      <c r="H12" s="156">
        <f>H13+H14+H15+H16+H17</f>
        <v>114937.57</v>
      </c>
      <c r="I12" s="157">
        <f>H12/G12*100</f>
        <v>68.633716491614365</v>
      </c>
    </row>
    <row r="13" spans="2:9" ht="24" customHeight="1" x14ac:dyDescent="0.35">
      <c r="B13" s="3">
        <v>13210</v>
      </c>
      <c r="C13" s="101" t="s">
        <v>75</v>
      </c>
      <c r="D13" s="102">
        <v>80000</v>
      </c>
      <c r="E13" s="102">
        <v>53178.7</v>
      </c>
      <c r="F13" s="100">
        <f t="shared" ref="F13:F19" si="2">E13/D13</f>
        <v>0.66473375000000001</v>
      </c>
      <c r="G13" s="102">
        <v>70000</v>
      </c>
      <c r="H13" s="133">
        <v>48486.33</v>
      </c>
      <c r="I13" s="157">
        <f t="shared" ref="I13:I17" si="3">H13/G13*100</f>
        <v>69.266185714285726</v>
      </c>
    </row>
    <row r="14" spans="2:9" ht="24" customHeight="1" x14ac:dyDescent="0.35">
      <c r="B14" s="3">
        <v>13220</v>
      </c>
      <c r="C14" s="101" t="s">
        <v>76</v>
      </c>
      <c r="D14" s="102">
        <v>10000</v>
      </c>
      <c r="E14" s="102">
        <v>2978.36</v>
      </c>
      <c r="F14" s="100">
        <f t="shared" si="2"/>
        <v>0.29783599999999999</v>
      </c>
      <c r="G14" s="102">
        <v>9000</v>
      </c>
      <c r="H14" s="133">
        <v>5513.38</v>
      </c>
      <c r="I14" s="157">
        <f t="shared" si="3"/>
        <v>61.259777777777778</v>
      </c>
    </row>
    <row r="15" spans="2:9" ht="24" customHeight="1" x14ac:dyDescent="0.35">
      <c r="B15" s="3">
        <v>13230</v>
      </c>
      <c r="C15" s="101" t="s">
        <v>77</v>
      </c>
      <c r="D15" s="102">
        <v>5000</v>
      </c>
      <c r="E15" s="102">
        <v>2204.5100000000002</v>
      </c>
      <c r="F15" s="100">
        <f t="shared" si="2"/>
        <v>0.44090200000000002</v>
      </c>
      <c r="G15" s="102">
        <v>3465.17</v>
      </c>
      <c r="H15" s="133">
        <v>1469.66</v>
      </c>
      <c r="I15" s="157">
        <f t="shared" si="3"/>
        <v>42.412349177673825</v>
      </c>
    </row>
    <row r="16" spans="2:9" ht="24" customHeight="1" x14ac:dyDescent="0.35">
      <c r="B16" s="3">
        <v>13240</v>
      </c>
      <c r="C16" s="101" t="s">
        <v>78</v>
      </c>
      <c r="D16" s="102">
        <v>75000</v>
      </c>
      <c r="E16" s="102">
        <v>56026.54</v>
      </c>
      <c r="F16" s="100">
        <f t="shared" si="2"/>
        <v>0.74702053333333329</v>
      </c>
      <c r="G16" s="102">
        <v>58000</v>
      </c>
      <c r="H16" s="133">
        <v>41025.49</v>
      </c>
      <c r="I16" s="157">
        <f t="shared" si="3"/>
        <v>70.733603448275858</v>
      </c>
    </row>
    <row r="17" spans="2:9" ht="24" customHeight="1" x14ac:dyDescent="0.35">
      <c r="B17" s="3">
        <v>13250</v>
      </c>
      <c r="C17" s="101" t="s">
        <v>79</v>
      </c>
      <c r="D17" s="102">
        <v>35000</v>
      </c>
      <c r="E17" s="102">
        <v>15648.83</v>
      </c>
      <c r="F17" s="100">
        <f t="shared" si="2"/>
        <v>0.44710942857142855</v>
      </c>
      <c r="G17" s="102">
        <v>27000</v>
      </c>
      <c r="H17" s="133">
        <v>18442.71</v>
      </c>
      <c r="I17" s="157">
        <f t="shared" si="3"/>
        <v>68.306333333333342</v>
      </c>
    </row>
    <row r="18" spans="2:9" ht="49.5" customHeight="1" x14ac:dyDescent="0.25">
      <c r="B18" s="132"/>
      <c r="C18" s="132"/>
      <c r="D18" s="132"/>
      <c r="E18" s="103"/>
      <c r="F18" s="158"/>
      <c r="G18" s="132"/>
    </row>
    <row r="19" spans="2:9" ht="29.25" customHeight="1" x14ac:dyDescent="0.35">
      <c r="B19" s="96">
        <v>13300</v>
      </c>
      <c r="C19" s="97" t="s">
        <v>80</v>
      </c>
      <c r="D19" s="98">
        <f>D20+D21+D22+D23</f>
        <v>82800</v>
      </c>
      <c r="E19" s="98">
        <f>E20+E21+E22</f>
        <v>33508.58</v>
      </c>
      <c r="F19" s="100">
        <f t="shared" si="2"/>
        <v>0.40469299516908214</v>
      </c>
      <c r="G19" s="98">
        <v>71000</v>
      </c>
      <c r="H19" s="156">
        <f>H21+H22</f>
        <v>47221.560000000005</v>
      </c>
      <c r="I19" s="159">
        <f>H19/G19*100</f>
        <v>66.509239436619723</v>
      </c>
    </row>
    <row r="20" spans="2:9" ht="29.25" customHeight="1" x14ac:dyDescent="0.35">
      <c r="B20" s="3">
        <v>13310</v>
      </c>
      <c r="C20" s="101" t="s">
        <v>81</v>
      </c>
      <c r="D20" s="102">
        <v>5000</v>
      </c>
      <c r="E20" s="132">
        <v>0</v>
      </c>
      <c r="F20" s="100"/>
      <c r="G20" s="102">
        <v>0</v>
      </c>
      <c r="H20" s="133"/>
      <c r="I20" s="159"/>
    </row>
    <row r="21" spans="2:9" ht="29.25" customHeight="1" x14ac:dyDescent="0.35">
      <c r="B21" s="3">
        <v>13320</v>
      </c>
      <c r="C21" s="101" t="s">
        <v>82</v>
      </c>
      <c r="D21" s="102">
        <v>77000</v>
      </c>
      <c r="E21" s="102">
        <v>33508.58</v>
      </c>
      <c r="F21" s="100">
        <f>E21/D21</f>
        <v>0.43517636363636364</v>
      </c>
      <c r="G21" s="102">
        <v>70000</v>
      </c>
      <c r="H21" s="133">
        <v>47135.26</v>
      </c>
      <c r="I21" s="159">
        <f t="shared" ref="I21:I22" si="4">H21/G21*100</f>
        <v>67.336085714285716</v>
      </c>
    </row>
    <row r="22" spans="2:9" ht="29.25" customHeight="1" x14ac:dyDescent="0.35">
      <c r="B22" s="3">
        <v>13330</v>
      </c>
      <c r="C22" s="101" t="s">
        <v>83</v>
      </c>
      <c r="D22" s="102">
        <v>800</v>
      </c>
      <c r="E22" s="3">
        <v>0</v>
      </c>
      <c r="F22" s="100"/>
      <c r="G22" s="102">
        <v>1000</v>
      </c>
      <c r="H22" s="133">
        <v>86.3</v>
      </c>
      <c r="I22" s="159">
        <f t="shared" si="4"/>
        <v>8.6300000000000008</v>
      </c>
    </row>
    <row r="23" spans="2:9" ht="29.25" customHeight="1" x14ac:dyDescent="0.25">
      <c r="B23" s="3">
        <v>13340</v>
      </c>
      <c r="C23" s="101" t="s">
        <v>84</v>
      </c>
      <c r="D23" s="102">
        <v>0</v>
      </c>
      <c r="E23" s="3"/>
      <c r="F23" s="100"/>
      <c r="G23" s="102"/>
      <c r="H23" s="160"/>
      <c r="I23" s="159"/>
    </row>
    <row r="24" spans="2:9" ht="49.5" customHeight="1" x14ac:dyDescent="0.25">
      <c r="B24" s="4"/>
      <c r="C24" s="128"/>
      <c r="D24" s="128"/>
      <c r="E24" s="128"/>
      <c r="F24" s="155"/>
      <c r="G24" s="155"/>
    </row>
    <row r="25" spans="2:9" ht="26.25" customHeight="1" x14ac:dyDescent="0.3">
      <c r="B25" s="96">
        <v>13400</v>
      </c>
      <c r="C25" s="97" t="s">
        <v>85</v>
      </c>
      <c r="D25" s="98">
        <f>D26+D27+D28+D29+D30+D31+D32+D33</f>
        <v>224950</v>
      </c>
      <c r="E25" s="98">
        <f>E29+E30+E31</f>
        <v>37203.369999999995</v>
      </c>
      <c r="F25" s="100">
        <f>E25/D25</f>
        <v>0.16538506334741052</v>
      </c>
      <c r="G25" s="161">
        <f>G26+G29+G30+G31+G32</f>
        <v>145200</v>
      </c>
      <c r="H25" s="141">
        <f>H26+H30+H31</f>
        <v>72985.259999999995</v>
      </c>
      <c r="I25" s="162">
        <f>H25/G25*100</f>
        <v>50.265330578512391</v>
      </c>
    </row>
    <row r="26" spans="2:9" ht="26.25" customHeight="1" x14ac:dyDescent="0.35">
      <c r="B26" s="3">
        <v>13410</v>
      </c>
      <c r="C26" s="101" t="s">
        <v>86</v>
      </c>
      <c r="D26" s="102">
        <v>10000</v>
      </c>
      <c r="E26" s="102"/>
      <c r="F26" s="100">
        <f t="shared" ref="F26:F31" si="5">E26/D26</f>
        <v>0</v>
      </c>
      <c r="G26" s="144">
        <v>200</v>
      </c>
      <c r="H26" s="133">
        <v>190</v>
      </c>
      <c r="I26" s="162">
        <f t="shared" ref="I26" si="6">H26/G26*100</f>
        <v>95</v>
      </c>
    </row>
    <row r="27" spans="2:9" ht="26.25" customHeight="1" x14ac:dyDescent="0.35">
      <c r="B27" s="3">
        <v>13420</v>
      </c>
      <c r="C27" s="101" t="s">
        <v>87</v>
      </c>
      <c r="D27" s="102">
        <v>0</v>
      </c>
      <c r="E27" s="102"/>
      <c r="F27" s="100"/>
      <c r="G27" s="144"/>
      <c r="H27" s="133"/>
      <c r="I27" s="162"/>
    </row>
    <row r="28" spans="2:9" ht="26.25" customHeight="1" x14ac:dyDescent="0.35">
      <c r="B28" s="3">
        <v>13430</v>
      </c>
      <c r="C28" s="101" t="s">
        <v>88</v>
      </c>
      <c r="D28" s="102">
        <v>0</v>
      </c>
      <c r="E28" s="102"/>
      <c r="F28" s="100"/>
      <c r="G28" s="144"/>
      <c r="H28" s="133"/>
      <c r="I28" s="162"/>
    </row>
    <row r="29" spans="2:9" ht="26.25" customHeight="1" x14ac:dyDescent="0.35">
      <c r="B29" s="3">
        <v>13440</v>
      </c>
      <c r="C29" s="101" t="s">
        <v>89</v>
      </c>
      <c r="D29" s="102">
        <v>50000</v>
      </c>
      <c r="E29" s="102">
        <v>13653</v>
      </c>
      <c r="F29" s="100">
        <f t="shared" si="5"/>
        <v>0.27306000000000002</v>
      </c>
      <c r="G29" s="144">
        <v>20000</v>
      </c>
      <c r="H29" s="133"/>
      <c r="I29" s="162"/>
    </row>
    <row r="30" spans="2:9" ht="26.25" customHeight="1" x14ac:dyDescent="0.35">
      <c r="B30" s="3">
        <v>13450</v>
      </c>
      <c r="C30" s="101" t="s">
        <v>90</v>
      </c>
      <c r="D30" s="102">
        <v>11950</v>
      </c>
      <c r="E30" s="102">
        <v>1950</v>
      </c>
      <c r="F30" s="100">
        <f t="shared" si="5"/>
        <v>0.16317991631799164</v>
      </c>
      <c r="G30" s="144">
        <v>4000</v>
      </c>
      <c r="H30" s="133">
        <v>3163.15</v>
      </c>
      <c r="I30" s="162"/>
    </row>
    <row r="31" spans="2:9" ht="26.25" customHeight="1" x14ac:dyDescent="0.35">
      <c r="B31" s="3">
        <v>13460</v>
      </c>
      <c r="C31" s="101" t="s">
        <v>91</v>
      </c>
      <c r="D31" s="102">
        <v>150000</v>
      </c>
      <c r="E31" s="102">
        <v>21600.37</v>
      </c>
      <c r="F31" s="100">
        <f t="shared" si="5"/>
        <v>0.14400246666666666</v>
      </c>
      <c r="G31" s="144">
        <v>121000</v>
      </c>
      <c r="H31" s="133">
        <v>69632.11</v>
      </c>
      <c r="I31" s="162">
        <f>H31/G31*100</f>
        <v>57.54719834710744</v>
      </c>
    </row>
    <row r="32" spans="2:9" ht="26.25" customHeight="1" x14ac:dyDescent="0.25">
      <c r="B32" s="3">
        <v>13470</v>
      </c>
      <c r="C32" s="101" t="s">
        <v>92</v>
      </c>
      <c r="D32" s="102">
        <v>3000</v>
      </c>
      <c r="E32" s="102"/>
      <c r="F32" s="98"/>
      <c r="G32" s="102"/>
      <c r="H32" s="160"/>
      <c r="I32" s="160"/>
    </row>
    <row r="33" spans="2:9" ht="26.25" customHeight="1" x14ac:dyDescent="0.25">
      <c r="B33" s="3">
        <v>13780</v>
      </c>
      <c r="C33" s="101" t="s">
        <v>93</v>
      </c>
      <c r="D33" s="102"/>
      <c r="E33" s="3"/>
      <c r="F33" s="98"/>
      <c r="G33" s="102">
        <v>0</v>
      </c>
      <c r="H33" s="160"/>
      <c r="I33" s="160"/>
    </row>
    <row r="34" spans="2:9" ht="49.5" customHeight="1" x14ac:dyDescent="0.25">
      <c r="B34" s="132"/>
      <c r="C34" s="155"/>
      <c r="D34" s="155"/>
      <c r="E34" s="155"/>
      <c r="F34" s="155"/>
      <c r="G34" s="155"/>
    </row>
    <row r="35" spans="2:9" ht="41.25" customHeight="1" x14ac:dyDescent="0.3">
      <c r="B35" s="105">
        <v>1350</v>
      </c>
      <c r="C35" s="106" t="s">
        <v>94</v>
      </c>
      <c r="D35" s="107">
        <f>D36+D37+D38+D39+D40+D41+D42+D43</f>
        <v>58500</v>
      </c>
      <c r="E35" s="107">
        <f>E42+E43</f>
        <v>33303.5</v>
      </c>
      <c r="F35" s="108">
        <f>E35/D35</f>
        <v>0.56929059829059825</v>
      </c>
      <c r="G35" s="165">
        <f>G36+G38+G42+G43</f>
        <v>98000</v>
      </c>
      <c r="H35" s="166">
        <f>H38+H44</f>
        <v>25324.57</v>
      </c>
      <c r="I35" s="162">
        <f>H35/G35*100</f>
        <v>25.84139795918367</v>
      </c>
    </row>
    <row r="36" spans="2:9" ht="19.5" customHeight="1" x14ac:dyDescent="0.35">
      <c r="B36" s="110">
        <v>13501</v>
      </c>
      <c r="C36" s="111" t="s">
        <v>95</v>
      </c>
      <c r="D36" s="112">
        <v>20000</v>
      </c>
      <c r="E36" s="112"/>
      <c r="F36" s="108"/>
      <c r="G36" s="167">
        <v>9000</v>
      </c>
      <c r="H36" s="164"/>
      <c r="I36" s="162"/>
    </row>
    <row r="37" spans="2:9" ht="19.5" customHeight="1" x14ac:dyDescent="0.35">
      <c r="B37" s="110">
        <v>13502</v>
      </c>
      <c r="C37" s="111" t="s">
        <v>96</v>
      </c>
      <c r="D37" s="112">
        <v>0</v>
      </c>
      <c r="E37" s="112"/>
      <c r="F37" s="108"/>
      <c r="G37" s="167"/>
      <c r="H37" s="164"/>
      <c r="I37" s="162"/>
    </row>
    <row r="38" spans="2:9" ht="19.5" customHeight="1" x14ac:dyDescent="0.35">
      <c r="B38" s="110">
        <v>13503</v>
      </c>
      <c r="C38" s="111" t="s">
        <v>97</v>
      </c>
      <c r="D38" s="112">
        <v>3500</v>
      </c>
      <c r="E38" s="112"/>
      <c r="F38" s="108"/>
      <c r="G38" s="167">
        <v>58000</v>
      </c>
      <c r="H38" s="183">
        <v>18167.080000000002</v>
      </c>
      <c r="I38" s="162"/>
    </row>
    <row r="39" spans="2:9" ht="19.5" customHeight="1" x14ac:dyDescent="0.35">
      <c r="B39" s="110">
        <v>13504</v>
      </c>
      <c r="C39" s="111" t="s">
        <v>98</v>
      </c>
      <c r="D39" s="112">
        <v>0</v>
      </c>
      <c r="E39" s="112"/>
      <c r="F39" s="108"/>
      <c r="G39" s="167"/>
      <c r="H39" s="183"/>
      <c r="I39" s="162"/>
    </row>
    <row r="40" spans="2:9" ht="19.5" customHeight="1" x14ac:dyDescent="0.35">
      <c r="B40" s="110">
        <v>13505</v>
      </c>
      <c r="C40" s="111" t="s">
        <v>99</v>
      </c>
      <c r="D40" s="112">
        <v>0</v>
      </c>
      <c r="E40" s="112"/>
      <c r="F40" s="108"/>
      <c r="G40" s="167"/>
      <c r="H40" s="183"/>
      <c r="I40" s="162"/>
    </row>
    <row r="41" spans="2:9" ht="19.5" customHeight="1" x14ac:dyDescent="0.35">
      <c r="B41" s="110">
        <v>13508</v>
      </c>
      <c r="C41" s="111" t="s">
        <v>100</v>
      </c>
      <c r="D41" s="112">
        <v>0</v>
      </c>
      <c r="E41" s="112"/>
      <c r="F41" s="108"/>
      <c r="G41" s="167"/>
      <c r="H41" s="183"/>
      <c r="I41" s="162"/>
    </row>
    <row r="42" spans="2:9" ht="19.5" customHeight="1" x14ac:dyDescent="0.35">
      <c r="B42" s="110">
        <v>13509</v>
      </c>
      <c r="C42" s="111" t="s">
        <v>101</v>
      </c>
      <c r="D42" s="112">
        <v>25000</v>
      </c>
      <c r="E42" s="112">
        <v>23614</v>
      </c>
      <c r="F42" s="108">
        <f t="shared" ref="F42:F43" si="7">E42/D42</f>
        <v>0.94455999999999996</v>
      </c>
      <c r="G42" s="167">
        <v>21000</v>
      </c>
      <c r="H42" s="183"/>
      <c r="I42" s="162">
        <f>H42/G42*100</f>
        <v>0</v>
      </c>
    </row>
    <row r="43" spans="2:9" ht="19.5" customHeight="1" x14ac:dyDescent="0.35">
      <c r="B43" s="110">
        <v>13510</v>
      </c>
      <c r="C43" s="111" t="s">
        <v>102</v>
      </c>
      <c r="D43" s="112">
        <v>10000</v>
      </c>
      <c r="E43" s="112">
        <v>9689.5</v>
      </c>
      <c r="F43" s="108">
        <f t="shared" si="7"/>
        <v>0.96894999999999998</v>
      </c>
      <c r="G43" s="168">
        <v>10000</v>
      </c>
      <c r="H43" s="183"/>
      <c r="I43" s="164"/>
    </row>
    <row r="44" spans="2:9" ht="49.5" customHeight="1" x14ac:dyDescent="0.35">
      <c r="B44" s="116"/>
      <c r="C44" s="129"/>
      <c r="D44" s="129"/>
      <c r="E44" s="129"/>
      <c r="F44" s="129"/>
      <c r="G44" s="129"/>
      <c r="H44" s="183">
        <v>7157.49</v>
      </c>
    </row>
    <row r="45" spans="2:9" ht="49.5" customHeight="1" x14ac:dyDescent="0.3">
      <c r="B45" s="105">
        <v>1360</v>
      </c>
      <c r="C45" s="106" t="s">
        <v>103</v>
      </c>
      <c r="D45" s="107">
        <f>D46+D47+D48</f>
        <v>141200</v>
      </c>
      <c r="E45" s="107">
        <f>E46</f>
        <v>15679.86</v>
      </c>
      <c r="F45" s="108">
        <f>E45/D45</f>
        <v>0.1110471671388102</v>
      </c>
      <c r="G45" s="165">
        <f>G46+G48</f>
        <v>100000</v>
      </c>
      <c r="H45" s="184">
        <f>H46</f>
        <v>42158.559999999998</v>
      </c>
      <c r="I45" s="162">
        <f>H45/G45*100</f>
        <v>42.158559999999994</v>
      </c>
    </row>
    <row r="46" spans="2:9" ht="22.5" customHeight="1" x14ac:dyDescent="0.35">
      <c r="B46" s="110">
        <v>13610</v>
      </c>
      <c r="C46" s="111" t="s">
        <v>104</v>
      </c>
      <c r="D46" s="112">
        <v>121200</v>
      </c>
      <c r="E46" s="112">
        <v>15679.86</v>
      </c>
      <c r="F46" s="108">
        <f t="shared" ref="F46" si="8">E46/D46</f>
        <v>0.12937178217821782</v>
      </c>
      <c r="G46" s="167">
        <v>100000</v>
      </c>
      <c r="H46" s="133">
        <v>42158.559999999998</v>
      </c>
      <c r="I46" s="162">
        <f>H46/G46*100</f>
        <v>42.158559999999994</v>
      </c>
    </row>
    <row r="47" spans="2:9" ht="22.5" customHeight="1" x14ac:dyDescent="0.35">
      <c r="B47" s="110">
        <v>13640</v>
      </c>
      <c r="C47" s="111" t="s">
        <v>105</v>
      </c>
      <c r="D47" s="112">
        <v>0</v>
      </c>
      <c r="E47" s="112"/>
      <c r="F47" s="108"/>
      <c r="G47" s="113"/>
      <c r="H47" s="160"/>
      <c r="I47" s="160"/>
    </row>
    <row r="48" spans="2:9" ht="22.5" customHeight="1" x14ac:dyDescent="0.35">
      <c r="B48" s="110">
        <v>13660</v>
      </c>
      <c r="C48" s="111" t="s">
        <v>106</v>
      </c>
      <c r="D48" s="112">
        <v>20000</v>
      </c>
      <c r="E48" s="112"/>
      <c r="F48" s="108"/>
      <c r="G48" s="113"/>
      <c r="H48" s="160"/>
      <c r="I48" s="160"/>
    </row>
    <row r="49" spans="2:9" ht="49.5" customHeight="1" x14ac:dyDescent="0.25">
      <c r="B49" s="130"/>
      <c r="C49" s="129"/>
      <c r="D49" s="129"/>
      <c r="E49" s="129"/>
      <c r="F49" s="129"/>
      <c r="G49" s="129"/>
    </row>
    <row r="50" spans="2:9" ht="49.5" customHeight="1" x14ac:dyDescent="0.3">
      <c r="B50" s="105">
        <v>1370</v>
      </c>
      <c r="C50" s="106" t="s">
        <v>107</v>
      </c>
      <c r="D50" s="107">
        <f>D53</f>
        <v>60000</v>
      </c>
      <c r="E50" s="107">
        <f>E53</f>
        <v>18949.34</v>
      </c>
      <c r="F50" s="108">
        <f>E50/D50</f>
        <v>0.31582233333333332</v>
      </c>
      <c r="G50" s="165">
        <f>G51+G52+G53</f>
        <v>30000</v>
      </c>
      <c r="H50" s="184">
        <f>H53</f>
        <v>18876.080000000002</v>
      </c>
      <c r="I50" s="162">
        <f>H50/G50*100</f>
        <v>62.92026666666667</v>
      </c>
    </row>
    <row r="51" spans="2:9" ht="21" customHeight="1" x14ac:dyDescent="0.35">
      <c r="B51" s="110">
        <v>13720</v>
      </c>
      <c r="C51" s="111" t="s">
        <v>108</v>
      </c>
      <c r="D51" s="112">
        <v>0</v>
      </c>
      <c r="E51" s="112"/>
      <c r="F51" s="108"/>
      <c r="G51" s="167"/>
      <c r="H51" s="164"/>
      <c r="I51" s="162"/>
    </row>
    <row r="52" spans="2:9" ht="21" customHeight="1" x14ac:dyDescent="0.35">
      <c r="B52" s="110">
        <v>13770</v>
      </c>
      <c r="C52" s="111" t="s">
        <v>109</v>
      </c>
      <c r="D52" s="112">
        <v>0</v>
      </c>
      <c r="E52" s="112"/>
      <c r="F52" s="108"/>
      <c r="G52" s="167"/>
      <c r="H52" s="164"/>
      <c r="I52" s="162"/>
    </row>
    <row r="53" spans="2:9" ht="21" customHeight="1" x14ac:dyDescent="0.35">
      <c r="B53" s="110">
        <v>13780</v>
      </c>
      <c r="C53" s="111" t="s">
        <v>110</v>
      </c>
      <c r="D53" s="112">
        <v>60000</v>
      </c>
      <c r="E53" s="112">
        <v>18949.34</v>
      </c>
      <c r="F53" s="108">
        <f t="shared" ref="F53" si="9">E53/D53</f>
        <v>0.31582233333333332</v>
      </c>
      <c r="G53" s="167">
        <v>30000</v>
      </c>
      <c r="H53" s="133">
        <v>18876.080000000002</v>
      </c>
      <c r="I53" s="162">
        <f t="shared" ref="I53" si="10">H53/G53*100</f>
        <v>62.92026666666667</v>
      </c>
    </row>
    <row r="54" spans="2:9" ht="49.5" customHeight="1" x14ac:dyDescent="0.25">
      <c r="B54" s="116"/>
      <c r="C54" s="129"/>
      <c r="D54" s="129"/>
      <c r="E54" s="129"/>
      <c r="F54" s="129"/>
      <c r="G54" s="129"/>
    </row>
    <row r="55" spans="2:9" ht="49.5" customHeight="1" x14ac:dyDescent="0.3">
      <c r="B55" s="105">
        <v>1380</v>
      </c>
      <c r="C55" s="106" t="s">
        <v>111</v>
      </c>
      <c r="D55" s="187"/>
      <c r="E55" s="107">
        <f>E56+E57</f>
        <v>7460.19</v>
      </c>
      <c r="F55" s="117"/>
      <c r="G55" s="117"/>
      <c r="H55" s="185">
        <f>H56</f>
        <v>1000</v>
      </c>
      <c r="I55" s="160"/>
    </row>
    <row r="56" spans="2:9" ht="27" customHeight="1" x14ac:dyDescent="0.35">
      <c r="B56" s="110">
        <v>13810</v>
      </c>
      <c r="C56" s="111" t="s">
        <v>112</v>
      </c>
      <c r="D56" s="188"/>
      <c r="E56" s="112">
        <v>1000</v>
      </c>
      <c r="F56" s="118"/>
      <c r="G56" s="118"/>
      <c r="H56" s="163">
        <v>1000</v>
      </c>
      <c r="I56" s="160"/>
    </row>
    <row r="57" spans="2:9" ht="27" customHeight="1" x14ac:dyDescent="0.35">
      <c r="B57" s="110">
        <v>13820</v>
      </c>
      <c r="C57" s="111" t="s">
        <v>113</v>
      </c>
      <c r="D57" s="188"/>
      <c r="E57" s="112">
        <v>6460.19</v>
      </c>
      <c r="F57" s="118"/>
      <c r="G57" s="118"/>
      <c r="H57" s="160"/>
      <c r="I57" s="160"/>
    </row>
    <row r="58" spans="2:9" ht="49.5" customHeight="1" x14ac:dyDescent="0.25">
      <c r="B58" s="131"/>
      <c r="C58" s="129"/>
      <c r="D58" s="129"/>
      <c r="E58" s="129"/>
      <c r="F58" s="129"/>
      <c r="G58" s="129"/>
    </row>
    <row r="59" spans="2:9" ht="49.5" customHeight="1" x14ac:dyDescent="0.3">
      <c r="B59" s="105">
        <v>1395</v>
      </c>
      <c r="C59" s="106" t="s">
        <v>114</v>
      </c>
      <c r="D59" s="107">
        <f>D60+D61+D62+D63</f>
        <v>26050</v>
      </c>
      <c r="E59" s="107">
        <f>E60+E61+E62+E63</f>
        <v>10837.029999999999</v>
      </c>
      <c r="F59" s="108">
        <f>E59/D59</f>
        <v>0.41600882917466409</v>
      </c>
      <c r="G59" s="109">
        <f>G60+G61+G62</f>
        <v>25200</v>
      </c>
      <c r="H59" s="169">
        <f>H60+H61+H62</f>
        <v>10241.369999999999</v>
      </c>
      <c r="I59" s="170">
        <f>H59/G59*100</f>
        <v>40.640357142857134</v>
      </c>
    </row>
    <row r="60" spans="2:9" ht="18.75" customHeight="1" x14ac:dyDescent="0.35">
      <c r="B60" s="110">
        <v>13951</v>
      </c>
      <c r="C60" s="111" t="s">
        <v>115</v>
      </c>
      <c r="D60" s="112">
        <v>17500</v>
      </c>
      <c r="E60" s="112">
        <f>520+2289.57</f>
        <v>2809.57</v>
      </c>
      <c r="F60" s="108">
        <f t="shared" ref="F60:F63" si="11">E60/D60</f>
        <v>0.16054685714285716</v>
      </c>
      <c r="G60" s="113">
        <v>15000</v>
      </c>
      <c r="H60" s="133">
        <f>375+1851.37</f>
        <v>2226.37</v>
      </c>
      <c r="I60" s="170">
        <f t="shared" ref="I60:I62" si="12">H60/G60*100</f>
        <v>14.842466666666665</v>
      </c>
    </row>
    <row r="61" spans="2:9" ht="18.75" customHeight="1" x14ac:dyDescent="0.35">
      <c r="B61" s="110">
        <v>13952</v>
      </c>
      <c r="C61" s="111" t="s">
        <v>116</v>
      </c>
      <c r="D61" s="112">
        <v>500</v>
      </c>
      <c r="E61" s="112">
        <v>50</v>
      </c>
      <c r="F61" s="108">
        <f t="shared" si="11"/>
        <v>0.1</v>
      </c>
      <c r="G61" s="113">
        <v>2200</v>
      </c>
      <c r="H61" s="133">
        <v>50</v>
      </c>
      <c r="I61" s="170">
        <f t="shared" si="12"/>
        <v>2.2727272727272729</v>
      </c>
    </row>
    <row r="62" spans="2:9" ht="18.75" customHeight="1" x14ac:dyDescent="0.35">
      <c r="B62" s="110">
        <v>13953</v>
      </c>
      <c r="C62" s="111" t="s">
        <v>117</v>
      </c>
      <c r="D62" s="112">
        <v>8000</v>
      </c>
      <c r="E62" s="112">
        <v>7965</v>
      </c>
      <c r="F62" s="108">
        <f t="shared" si="11"/>
        <v>0.99562499999999998</v>
      </c>
      <c r="G62" s="113">
        <v>8000</v>
      </c>
      <c r="H62" s="133">
        <v>7965</v>
      </c>
      <c r="I62" s="170">
        <f t="shared" si="12"/>
        <v>99.5625</v>
      </c>
    </row>
    <row r="63" spans="2:9" ht="18.75" customHeight="1" x14ac:dyDescent="0.35">
      <c r="B63" s="110">
        <v>13917</v>
      </c>
      <c r="C63" s="171" t="s">
        <v>118</v>
      </c>
      <c r="D63" s="172">
        <v>50</v>
      </c>
      <c r="E63" s="186">
        <v>12.46</v>
      </c>
      <c r="F63" s="108">
        <f t="shared" si="11"/>
        <v>0.2492</v>
      </c>
      <c r="G63" s="113"/>
      <c r="H63" s="173"/>
      <c r="I63" s="170"/>
    </row>
    <row r="64" spans="2:9" ht="49.5" customHeight="1" x14ac:dyDescent="0.35">
      <c r="B64" s="132"/>
      <c r="C64" s="119"/>
      <c r="D64" s="5"/>
      <c r="E64" s="5"/>
      <c r="F64" s="5"/>
      <c r="G64" s="5"/>
    </row>
    <row r="65" spans="2:9" ht="49.5" customHeight="1" x14ac:dyDescent="0.3">
      <c r="B65" s="105">
        <v>1400</v>
      </c>
      <c r="C65" s="106" t="s">
        <v>119</v>
      </c>
      <c r="D65" s="107">
        <f>D66+D67+D68+D69</f>
        <v>263000</v>
      </c>
      <c r="E65" s="107">
        <f>E66+E67+E68+E69</f>
        <v>184196.09</v>
      </c>
      <c r="F65" s="108">
        <f>E65/D65</f>
        <v>0.70036536121672999</v>
      </c>
      <c r="G65" s="109">
        <f>G66+G67+G68+G69</f>
        <v>255000</v>
      </c>
      <c r="H65" s="169">
        <f>H66+H67+H68+H69</f>
        <v>180634.43</v>
      </c>
      <c r="I65" s="170">
        <f>H65/G65*100</f>
        <v>70.837031372549021</v>
      </c>
    </row>
    <row r="66" spans="2:9" ht="19.5" customHeight="1" x14ac:dyDescent="0.35">
      <c r="B66" s="110">
        <v>14010</v>
      </c>
      <c r="C66" s="111" t="s">
        <v>120</v>
      </c>
      <c r="D66" s="112">
        <v>30000</v>
      </c>
      <c r="E66" s="112">
        <v>15942.89</v>
      </c>
      <c r="F66" s="108">
        <f>E66/D66</f>
        <v>0.53142966666666669</v>
      </c>
      <c r="G66" s="113">
        <v>20000</v>
      </c>
      <c r="H66" s="133">
        <v>7800.03</v>
      </c>
      <c r="I66" s="170">
        <f t="shared" ref="I66:I69" si="13">H66/G66*100</f>
        <v>39.000149999999998</v>
      </c>
    </row>
    <row r="67" spans="2:9" ht="19.5" customHeight="1" x14ac:dyDescent="0.35">
      <c r="B67" s="110">
        <v>14020</v>
      </c>
      <c r="C67" s="111" t="s">
        <v>121</v>
      </c>
      <c r="D67" s="112">
        <v>194300</v>
      </c>
      <c r="E67" s="112">
        <v>143060</v>
      </c>
      <c r="F67" s="108">
        <f t="shared" ref="F67:F78" si="14">E67/D67</f>
        <v>0.73628409675759132</v>
      </c>
      <c r="G67" s="113">
        <v>191000</v>
      </c>
      <c r="H67" s="133">
        <v>143070</v>
      </c>
      <c r="I67" s="170">
        <f t="shared" si="13"/>
        <v>74.905759162303667</v>
      </c>
    </row>
    <row r="68" spans="2:9" ht="19.5" customHeight="1" x14ac:dyDescent="0.35">
      <c r="B68" s="110">
        <v>14040</v>
      </c>
      <c r="C68" s="111" t="s">
        <v>122</v>
      </c>
      <c r="D68" s="112">
        <v>33700</v>
      </c>
      <c r="E68" s="112">
        <v>23599.4</v>
      </c>
      <c r="F68" s="108">
        <f t="shared" si="14"/>
        <v>0.70027893175074185</v>
      </c>
      <c r="G68" s="113">
        <v>34000</v>
      </c>
      <c r="H68" s="133">
        <v>23286.400000000001</v>
      </c>
      <c r="I68" s="170">
        <f t="shared" si="13"/>
        <v>68.489411764705892</v>
      </c>
    </row>
    <row r="69" spans="2:9" ht="19.5" customHeight="1" x14ac:dyDescent="0.35">
      <c r="B69" s="110">
        <v>14050</v>
      </c>
      <c r="C69" s="111" t="s">
        <v>123</v>
      </c>
      <c r="D69" s="112">
        <v>5000</v>
      </c>
      <c r="E69" s="112">
        <v>1593.8</v>
      </c>
      <c r="F69" s="108">
        <f t="shared" si="14"/>
        <v>0.31875999999999999</v>
      </c>
      <c r="G69" s="113">
        <v>10000</v>
      </c>
      <c r="H69" s="133">
        <v>6478</v>
      </c>
      <c r="I69" s="170">
        <f t="shared" si="13"/>
        <v>64.78</v>
      </c>
    </row>
    <row r="70" spans="2:9" ht="49.5" customHeight="1" x14ac:dyDescent="0.35">
      <c r="B70" s="132"/>
      <c r="C70" s="120"/>
      <c r="D70" s="103"/>
      <c r="E70" s="103"/>
      <c r="F70" s="174"/>
      <c r="G70" s="132"/>
    </row>
    <row r="71" spans="2:9" ht="27" customHeight="1" x14ac:dyDescent="0.3">
      <c r="B71" s="105">
        <v>14100</v>
      </c>
      <c r="C71" s="106" t="s">
        <v>124</v>
      </c>
      <c r="D71" s="107">
        <f>D72+D73</f>
        <v>54800</v>
      </c>
      <c r="E71" s="107">
        <f>E72+E73</f>
        <v>17153.28</v>
      </c>
      <c r="F71" s="108">
        <f t="shared" si="14"/>
        <v>0.31301605839416058</v>
      </c>
      <c r="G71" s="109">
        <f>G73+G72</f>
        <v>23000</v>
      </c>
      <c r="H71" s="169">
        <f>H72+H73</f>
        <v>16243.28</v>
      </c>
      <c r="I71" s="170">
        <f>H71/G71*100</f>
        <v>70.622956521739127</v>
      </c>
    </row>
    <row r="72" spans="2:9" ht="27" customHeight="1" x14ac:dyDescent="0.35">
      <c r="B72" s="121">
        <v>14110</v>
      </c>
      <c r="C72" s="111" t="s">
        <v>125</v>
      </c>
      <c r="D72" s="112">
        <v>10800</v>
      </c>
      <c r="E72" s="112">
        <v>8190</v>
      </c>
      <c r="F72" s="108">
        <f t="shared" si="14"/>
        <v>0.7583333333333333</v>
      </c>
      <c r="G72" s="115">
        <v>11000</v>
      </c>
      <c r="H72" s="133">
        <v>7280</v>
      </c>
      <c r="I72" s="170">
        <f t="shared" ref="I72:I74" si="15">H72/G72*100</f>
        <v>66.181818181818187</v>
      </c>
    </row>
    <row r="73" spans="2:9" ht="27" customHeight="1" x14ac:dyDescent="0.35">
      <c r="B73" s="121">
        <v>14140</v>
      </c>
      <c r="C73" s="111" t="s">
        <v>126</v>
      </c>
      <c r="D73" s="112">
        <v>44000</v>
      </c>
      <c r="E73" s="112">
        <v>8963.2800000000007</v>
      </c>
      <c r="F73" s="108">
        <f t="shared" si="14"/>
        <v>0.20371090909090911</v>
      </c>
      <c r="G73" s="115">
        <v>12000</v>
      </c>
      <c r="H73" s="133">
        <v>8963.2800000000007</v>
      </c>
      <c r="I73" s="170">
        <f t="shared" si="15"/>
        <v>74.694000000000003</v>
      </c>
    </row>
    <row r="74" spans="2:9" ht="27" customHeight="1" x14ac:dyDescent="0.35">
      <c r="B74" s="121">
        <v>14410</v>
      </c>
      <c r="C74" s="111" t="s">
        <v>127</v>
      </c>
      <c r="D74" s="112"/>
      <c r="E74" s="112"/>
      <c r="F74" s="108"/>
      <c r="G74" s="122">
        <v>130740</v>
      </c>
      <c r="H74" s="173"/>
      <c r="I74" s="170">
        <f t="shared" si="15"/>
        <v>0</v>
      </c>
    </row>
    <row r="75" spans="2:9" ht="49.5" customHeight="1" x14ac:dyDescent="0.35">
      <c r="B75" s="105">
        <v>1420</v>
      </c>
      <c r="C75" s="106" t="s">
        <v>128</v>
      </c>
      <c r="D75" s="107">
        <f>D76+D77+D78</f>
        <v>24000</v>
      </c>
      <c r="E75" s="107">
        <f>E76+E77+E78</f>
        <v>8917.64</v>
      </c>
      <c r="F75" s="108">
        <f t="shared" si="14"/>
        <v>0.37156833333333333</v>
      </c>
      <c r="G75" s="109">
        <f>G76+G77+G78</f>
        <v>12485.89</v>
      </c>
      <c r="H75" s="156">
        <f>H76+H77+H78</f>
        <v>4270.9400000000005</v>
      </c>
      <c r="I75" s="170">
        <f>H75/G75*100</f>
        <v>34.206131881668036</v>
      </c>
    </row>
    <row r="76" spans="2:9" ht="30.75" customHeight="1" x14ac:dyDescent="0.35">
      <c r="B76" s="110">
        <v>14210</v>
      </c>
      <c r="C76" s="111" t="s">
        <v>129</v>
      </c>
      <c r="D76" s="112">
        <v>12000</v>
      </c>
      <c r="E76" s="112">
        <v>8577.64</v>
      </c>
      <c r="F76" s="108">
        <f t="shared" si="14"/>
        <v>0.71480333333333324</v>
      </c>
      <c r="G76" s="113">
        <v>10000</v>
      </c>
      <c r="H76" s="133">
        <v>2757.46</v>
      </c>
      <c r="I76" s="170">
        <f t="shared" ref="I76:I78" si="16">H76/G76*100</f>
        <v>27.5746</v>
      </c>
    </row>
    <row r="77" spans="2:9" ht="30.75" customHeight="1" x14ac:dyDescent="0.35">
      <c r="B77" s="110">
        <v>14220</v>
      </c>
      <c r="C77" s="111" t="s">
        <v>130</v>
      </c>
      <c r="D77" s="112">
        <v>1000</v>
      </c>
      <c r="E77" s="118">
        <v>180</v>
      </c>
      <c r="F77" s="108">
        <f t="shared" si="14"/>
        <v>0.18</v>
      </c>
      <c r="G77" s="113">
        <v>485.89</v>
      </c>
      <c r="H77" s="133">
        <v>360</v>
      </c>
      <c r="I77" s="170">
        <f t="shared" si="16"/>
        <v>74.090843606577621</v>
      </c>
    </row>
    <row r="78" spans="2:9" ht="30.75" customHeight="1" x14ac:dyDescent="0.35">
      <c r="B78" s="110">
        <v>14230</v>
      </c>
      <c r="C78" s="111" t="s">
        <v>131</v>
      </c>
      <c r="D78" s="112">
        <v>11000</v>
      </c>
      <c r="E78" s="118">
        <v>160</v>
      </c>
      <c r="F78" s="108">
        <f t="shared" si="14"/>
        <v>1.4545454545454545E-2</v>
      </c>
      <c r="G78" s="113">
        <v>2000</v>
      </c>
      <c r="H78" s="133">
        <v>1153.48</v>
      </c>
      <c r="I78" s="170">
        <f t="shared" si="16"/>
        <v>57.674000000000007</v>
      </c>
    </row>
    <row r="79" spans="2:9" ht="49.5" customHeight="1" x14ac:dyDescent="0.25">
      <c r="B79" s="116"/>
      <c r="C79" s="129"/>
      <c r="D79" s="129"/>
      <c r="E79" s="129"/>
      <c r="F79" s="129"/>
      <c r="G79" s="129"/>
    </row>
    <row r="80" spans="2:9" ht="49.5" customHeight="1" x14ac:dyDescent="0.3">
      <c r="B80" s="105">
        <v>1430</v>
      </c>
      <c r="C80" s="117" t="s">
        <v>132</v>
      </c>
      <c r="D80" s="107">
        <f>D81+D82</f>
        <v>157500</v>
      </c>
      <c r="E80" s="107">
        <f>E81</f>
        <v>59873.59</v>
      </c>
      <c r="F80" s="108">
        <f>E80/D80</f>
        <v>0.38014977777777775</v>
      </c>
      <c r="G80" s="165">
        <f>G81+G82</f>
        <v>71000</v>
      </c>
      <c r="H80" s="141">
        <f>H81+H82</f>
        <v>31977.439999999999</v>
      </c>
      <c r="I80" s="162">
        <f>H80/G80*100</f>
        <v>45.03864788732394</v>
      </c>
    </row>
    <row r="81" spans="2:9" ht="24.75" customHeight="1" x14ac:dyDescent="0.35">
      <c r="B81" s="110">
        <v>14310</v>
      </c>
      <c r="C81" s="111" t="s">
        <v>133</v>
      </c>
      <c r="D81" s="112">
        <v>150500</v>
      </c>
      <c r="E81" s="112">
        <v>59873.59</v>
      </c>
      <c r="F81" s="108">
        <f t="shared" ref="F81:F86" si="17">E81/D81</f>
        <v>0.39783116279069763</v>
      </c>
      <c r="G81" s="167">
        <v>70000</v>
      </c>
      <c r="H81" s="133">
        <v>31755.89</v>
      </c>
      <c r="I81" s="162">
        <f t="shared" ref="I81:I82" si="18">H81/G81*100</f>
        <v>45.365557142857142</v>
      </c>
    </row>
    <row r="82" spans="2:9" ht="24.75" customHeight="1" x14ac:dyDescent="0.35">
      <c r="B82" s="110">
        <v>14320</v>
      </c>
      <c r="C82" s="111" t="s">
        <v>134</v>
      </c>
      <c r="D82" s="112">
        <v>7000</v>
      </c>
      <c r="E82" s="112">
        <v>0</v>
      </c>
      <c r="F82" s="108"/>
      <c r="G82" s="167">
        <v>1000</v>
      </c>
      <c r="H82" s="133">
        <v>221.55</v>
      </c>
      <c r="I82" s="162">
        <f t="shared" si="18"/>
        <v>22.155000000000001</v>
      </c>
    </row>
    <row r="83" spans="2:9" ht="49.5" customHeight="1" x14ac:dyDescent="0.35">
      <c r="B83" s="114"/>
      <c r="C83" s="123"/>
      <c r="D83" s="104"/>
      <c r="E83" s="104"/>
      <c r="F83" s="108"/>
      <c r="G83" s="114"/>
      <c r="H83" s="160"/>
      <c r="I83" s="160"/>
    </row>
    <row r="84" spans="2:9" ht="30" customHeight="1" x14ac:dyDescent="0.35">
      <c r="B84" s="114">
        <v>14510</v>
      </c>
      <c r="C84" s="123" t="s">
        <v>135</v>
      </c>
      <c r="D84" s="99">
        <v>1200</v>
      </c>
      <c r="E84" s="99">
        <f>E85</f>
        <v>820.18</v>
      </c>
      <c r="F84" s="108">
        <f t="shared" si="17"/>
        <v>0.68348333333333333</v>
      </c>
      <c r="G84" s="99">
        <v>1000</v>
      </c>
      <c r="H84" s="156">
        <f>H85</f>
        <v>720</v>
      </c>
      <c r="I84" s="159">
        <f>H84/G84*100</f>
        <v>72</v>
      </c>
    </row>
    <row r="85" spans="2:9" ht="30" customHeight="1" x14ac:dyDescent="0.35">
      <c r="B85" s="114">
        <v>14510</v>
      </c>
      <c r="C85" s="123" t="s">
        <v>135</v>
      </c>
      <c r="D85" s="104">
        <v>1200</v>
      </c>
      <c r="E85" s="104">
        <v>820.18</v>
      </c>
      <c r="F85" s="108">
        <f t="shared" si="17"/>
        <v>0.68348333333333333</v>
      </c>
      <c r="G85" s="104">
        <v>1000</v>
      </c>
      <c r="H85" s="133">
        <v>720</v>
      </c>
      <c r="I85" s="159">
        <f t="shared" ref="I85:I86" si="19">H85/G85*100</f>
        <v>72</v>
      </c>
    </row>
    <row r="86" spans="2:9" ht="49.5" customHeight="1" x14ac:dyDescent="0.25">
      <c r="B86" s="132"/>
      <c r="C86" s="132"/>
      <c r="D86" s="175">
        <f>D84+D80+D75+D71+D65+D59+D50+D45+D35+D25+D19+D5</f>
        <v>1447944</v>
      </c>
      <c r="E86" s="176">
        <f>E5+E12+E19+E25+E35+E45+E50+E55+E59+E65+E71+E75+E80+E84</f>
        <v>584404.29</v>
      </c>
      <c r="F86" s="177">
        <f t="shared" si="17"/>
        <v>0.4036097321443371</v>
      </c>
      <c r="G86" s="124">
        <f>G5+G12+G19+G25+G35+G45+G50+G59+G65+G71+G74+G75+G80+G84</f>
        <v>1215091.0599999998</v>
      </c>
      <c r="H86" s="178">
        <f>H5+H12+H19+H25+H35+H45+H50+H59+H56+H65+H71+H75+H80+H84</f>
        <v>601109.02999999991</v>
      </c>
      <c r="I86" s="160">
        <f t="shared" si="19"/>
        <v>49.470286613745643</v>
      </c>
    </row>
    <row r="87" spans="2:9" x14ac:dyDescent="0.25">
      <c r="E87" s="179"/>
    </row>
  </sheetData>
  <pageMargins left="0.7" right="0.7" top="0.75" bottom="0.75" header="0.3" footer="0.3"/>
  <pageSetup scale="37" orientation="landscape" r:id="rId1"/>
  <rowBreaks count="1" manualBreakCount="1">
    <brk id="4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view="pageBreakPreview" topLeftCell="B1" zoomScale="75" zoomScaleNormal="100" zoomScaleSheetLayoutView="75" workbookViewId="0">
      <selection activeCell="H13" sqref="H13"/>
    </sheetView>
  </sheetViews>
  <sheetFormatPr defaultRowHeight="20.25" x14ac:dyDescent="0.3"/>
  <cols>
    <col min="1" max="1" width="10.42578125" style="58" bestFit="1" customWidth="1"/>
    <col min="2" max="2" width="14.5703125" style="59" bestFit="1" customWidth="1"/>
    <col min="3" max="3" width="9.140625" style="59"/>
    <col min="4" max="4" width="28.85546875" style="59" customWidth="1"/>
    <col min="5" max="5" width="45" style="59" customWidth="1"/>
    <col min="6" max="9" width="45" style="58" customWidth="1"/>
    <col min="10" max="10" width="45" style="59" customWidth="1"/>
    <col min="11" max="11" width="9.140625" style="59"/>
    <col min="12" max="12" width="11.5703125" style="59" bestFit="1" customWidth="1"/>
    <col min="13" max="13" width="12.28515625" style="59" bestFit="1" customWidth="1"/>
    <col min="14" max="16384" width="9.140625" style="59"/>
  </cols>
  <sheetData>
    <row r="1" spans="1:13" x14ac:dyDescent="0.3">
      <c r="B1" s="331"/>
      <c r="C1" s="331"/>
      <c r="D1" s="331"/>
    </row>
    <row r="2" spans="1:13" x14ac:dyDescent="0.3">
      <c r="A2" s="60" t="s">
        <v>18</v>
      </c>
      <c r="B2" s="332" t="s">
        <v>41</v>
      </c>
      <c r="C2" s="332"/>
      <c r="D2" s="332"/>
      <c r="E2" s="332"/>
      <c r="F2" s="332"/>
      <c r="G2" s="332"/>
      <c r="H2" s="61"/>
    </row>
    <row r="3" spans="1:13" ht="21" thickBot="1" x14ac:dyDescent="0.35">
      <c r="B3" s="333"/>
      <c r="C3" s="333"/>
      <c r="D3" s="333"/>
      <c r="E3" s="62"/>
    </row>
    <row r="4" spans="1:13" ht="21" thickBot="1" x14ac:dyDescent="0.35">
      <c r="A4" s="63"/>
      <c r="B4" s="334"/>
      <c r="C4" s="334"/>
      <c r="D4" s="335"/>
      <c r="E4" s="64"/>
      <c r="F4" s="336" t="s">
        <v>56</v>
      </c>
      <c r="G4" s="337"/>
      <c r="H4" s="65"/>
      <c r="I4" s="66" t="s">
        <v>59</v>
      </c>
      <c r="J4" s="65"/>
    </row>
    <row r="5" spans="1:13" ht="88.5" customHeight="1" x14ac:dyDescent="0.3">
      <c r="A5" s="340">
        <v>30000</v>
      </c>
      <c r="B5" s="342" t="s">
        <v>19</v>
      </c>
      <c r="C5" s="343"/>
      <c r="D5" s="344"/>
      <c r="E5" s="320" t="s">
        <v>55</v>
      </c>
      <c r="F5" s="320" t="s">
        <v>138</v>
      </c>
      <c r="G5" s="320" t="s">
        <v>21</v>
      </c>
      <c r="H5" s="320" t="s">
        <v>60</v>
      </c>
      <c r="I5" s="320" t="s">
        <v>138</v>
      </c>
      <c r="J5" s="67" t="s">
        <v>9</v>
      </c>
    </row>
    <row r="6" spans="1:13" ht="69.75" customHeight="1" thickBot="1" x14ac:dyDescent="0.35">
      <c r="A6" s="341"/>
      <c r="B6" s="345" t="s">
        <v>20</v>
      </c>
      <c r="C6" s="346"/>
      <c r="D6" s="347"/>
      <c r="E6" s="321"/>
      <c r="F6" s="321"/>
      <c r="G6" s="321"/>
      <c r="H6" s="321"/>
      <c r="I6" s="321"/>
      <c r="J6" s="67"/>
    </row>
    <row r="7" spans="1:13" ht="88.5" customHeight="1" thickBot="1" x14ac:dyDescent="0.35">
      <c r="A7" s="68"/>
      <c r="B7" s="355" t="s">
        <v>23</v>
      </c>
      <c r="C7" s="355"/>
      <c r="D7" s="356"/>
      <c r="E7" s="69">
        <f t="shared" ref="E7:J7" si="0">E9</f>
        <v>487792.5</v>
      </c>
      <c r="F7" s="70">
        <f t="shared" si="0"/>
        <v>67147.600000000006</v>
      </c>
      <c r="G7" s="71">
        <f t="shared" si="0"/>
        <v>13.765607302285296</v>
      </c>
      <c r="H7" s="70">
        <f t="shared" si="0"/>
        <v>1282815</v>
      </c>
      <c r="I7" s="70">
        <f t="shared" si="0"/>
        <v>276134.05</v>
      </c>
      <c r="J7" s="181">
        <f t="shared" si="0"/>
        <v>0.21525633080374021</v>
      </c>
    </row>
    <row r="8" spans="1:13" ht="2.25" customHeight="1" thickBot="1" x14ac:dyDescent="0.35">
      <c r="B8" s="357"/>
      <c r="C8" s="357"/>
      <c r="D8" s="357"/>
      <c r="E8" s="72"/>
      <c r="G8" s="59"/>
      <c r="J8" s="182"/>
    </row>
    <row r="9" spans="1:13" ht="88.5" customHeight="1" thickBot="1" x14ac:dyDescent="0.35">
      <c r="A9" s="349" t="s">
        <v>43</v>
      </c>
      <c r="B9" s="351" t="s">
        <v>37</v>
      </c>
      <c r="C9" s="352"/>
      <c r="D9" s="352"/>
      <c r="E9" s="325">
        <f>E11+E12+E13+E14+E15+E16+E17+E18+E19</f>
        <v>487792.5</v>
      </c>
      <c r="F9" s="348">
        <f>F12+F13+F16+F14</f>
        <v>67147.600000000006</v>
      </c>
      <c r="G9" s="318">
        <f>F9/E9*100</f>
        <v>13.765607302285296</v>
      </c>
      <c r="H9" s="348">
        <f>H11+H12+H13+H14+H15+H17+H18+H19</f>
        <v>1282815</v>
      </c>
      <c r="I9" s="348">
        <f>I12+I13+I14+I15+I19</f>
        <v>276134.05</v>
      </c>
      <c r="J9" s="338">
        <f>I9/H9</f>
        <v>0.21525633080374021</v>
      </c>
    </row>
    <row r="10" spans="1:13" ht="3.75" hidden="1" customHeight="1" thickBot="1" x14ac:dyDescent="0.35">
      <c r="A10" s="350"/>
      <c r="B10" s="353"/>
      <c r="C10" s="354"/>
      <c r="D10" s="354"/>
      <c r="E10" s="325"/>
      <c r="F10" s="348"/>
      <c r="G10" s="319"/>
      <c r="H10" s="348"/>
      <c r="I10" s="348"/>
      <c r="J10" s="339"/>
      <c r="M10" s="73"/>
    </row>
    <row r="11" spans="1:13" ht="88.5" customHeight="1" thickBot="1" x14ac:dyDescent="0.35">
      <c r="A11" s="74">
        <v>12609</v>
      </c>
      <c r="B11" s="322" t="s">
        <v>42</v>
      </c>
      <c r="C11" s="323"/>
      <c r="D11" s="324"/>
      <c r="E11" s="75">
        <v>89000</v>
      </c>
      <c r="F11" s="75"/>
      <c r="G11" s="71"/>
      <c r="H11" s="75">
        <v>89000</v>
      </c>
      <c r="I11" s="75"/>
      <c r="J11" s="94"/>
    </row>
    <row r="12" spans="1:13" ht="88.5" customHeight="1" thickBot="1" x14ac:dyDescent="0.35">
      <c r="A12" s="76">
        <v>13431</v>
      </c>
      <c r="B12" s="322" t="s">
        <v>45</v>
      </c>
      <c r="C12" s="323"/>
      <c r="D12" s="324"/>
      <c r="E12" s="77">
        <v>81736.5</v>
      </c>
      <c r="F12" s="77">
        <v>24941</v>
      </c>
      <c r="G12" s="71">
        <f>F12/E12*100</f>
        <v>30.513907495427379</v>
      </c>
      <c r="H12" s="77">
        <v>33629</v>
      </c>
      <c r="I12" s="78">
        <v>14871</v>
      </c>
      <c r="J12" s="94">
        <f>I12/H12</f>
        <v>0.44220761842457401</v>
      </c>
    </row>
    <row r="13" spans="1:13" ht="88.5" customHeight="1" thickBot="1" x14ac:dyDescent="0.35">
      <c r="A13" s="79">
        <v>13877</v>
      </c>
      <c r="B13" s="322" t="s">
        <v>46</v>
      </c>
      <c r="C13" s="323"/>
      <c r="D13" s="324"/>
      <c r="E13" s="77">
        <v>30109</v>
      </c>
      <c r="F13" s="77">
        <v>4110.6000000000004</v>
      </c>
      <c r="G13" s="71">
        <f t="shared" ref="G13:G14" si="1">F13/E13*100</f>
        <v>13.652396293467071</v>
      </c>
      <c r="H13" s="77">
        <v>34998</v>
      </c>
      <c r="I13" s="77">
        <v>25698.23</v>
      </c>
      <c r="J13" s="94">
        <f>I13/H13</f>
        <v>0.73427710154865988</v>
      </c>
    </row>
    <row r="14" spans="1:13" ht="88.5" customHeight="1" x14ac:dyDescent="0.3">
      <c r="A14" s="68">
        <v>14311</v>
      </c>
      <c r="B14" s="326" t="s">
        <v>44</v>
      </c>
      <c r="C14" s="326"/>
      <c r="D14" s="327"/>
      <c r="E14" s="77">
        <v>18700</v>
      </c>
      <c r="F14" s="77">
        <v>7440</v>
      </c>
      <c r="G14" s="71">
        <f t="shared" si="1"/>
        <v>39.786096256684495</v>
      </c>
      <c r="H14" s="77">
        <v>15000</v>
      </c>
      <c r="I14" s="77">
        <f>8572</f>
        <v>8572</v>
      </c>
      <c r="J14" s="94">
        <f>I14/H14</f>
        <v>0.57146666666666668</v>
      </c>
    </row>
    <row r="15" spans="1:13" ht="88.5" customHeight="1" x14ac:dyDescent="0.3">
      <c r="A15" s="68">
        <v>14219</v>
      </c>
      <c r="B15" s="328" t="s">
        <v>47</v>
      </c>
      <c r="C15" s="329"/>
      <c r="D15" s="330"/>
      <c r="E15" s="77">
        <v>210447</v>
      </c>
      <c r="F15" s="77"/>
      <c r="G15" s="71"/>
      <c r="H15" s="77">
        <v>360186</v>
      </c>
      <c r="I15" s="77">
        <v>205185.82</v>
      </c>
      <c r="J15" s="94">
        <f>I15/H15</f>
        <v>0.56966628353128668</v>
      </c>
    </row>
    <row r="16" spans="1:13" ht="88.5" customHeight="1" x14ac:dyDescent="0.3">
      <c r="A16" s="80">
        <v>15554</v>
      </c>
      <c r="B16" s="81" t="s">
        <v>51</v>
      </c>
      <c r="C16" s="82"/>
      <c r="D16" s="82"/>
      <c r="E16" s="83">
        <v>31500</v>
      </c>
      <c r="F16" s="84">
        <v>30656</v>
      </c>
      <c r="G16" s="180">
        <f>F16/E16*100</f>
        <v>97.320634920634916</v>
      </c>
      <c r="H16" s="83"/>
      <c r="I16" s="77"/>
      <c r="J16" s="93"/>
    </row>
    <row r="17" spans="1:12" ht="88.5" customHeight="1" thickBot="1" x14ac:dyDescent="0.35">
      <c r="A17" s="68">
        <v>18699</v>
      </c>
      <c r="B17" s="317" t="s">
        <v>61</v>
      </c>
      <c r="C17" s="317"/>
      <c r="D17" s="317"/>
      <c r="E17" s="77">
        <v>0</v>
      </c>
      <c r="F17" s="77"/>
      <c r="G17" s="71"/>
      <c r="H17" s="77">
        <v>250000</v>
      </c>
      <c r="I17" s="77"/>
      <c r="J17" s="93"/>
    </row>
    <row r="18" spans="1:12" ht="88.5" customHeight="1" thickBot="1" x14ac:dyDescent="0.35">
      <c r="A18" s="85">
        <v>18396</v>
      </c>
      <c r="B18" s="86" t="s">
        <v>53</v>
      </c>
      <c r="C18" s="87"/>
      <c r="D18" s="88"/>
      <c r="E18" s="84">
        <v>0</v>
      </c>
      <c r="F18" s="80"/>
      <c r="G18" s="80"/>
      <c r="H18" s="84">
        <v>474002</v>
      </c>
      <c r="I18" s="80"/>
      <c r="J18" s="82"/>
    </row>
    <row r="19" spans="1:12" ht="88.5" customHeight="1" thickBot="1" x14ac:dyDescent="0.35">
      <c r="A19" s="85">
        <v>18720</v>
      </c>
      <c r="B19" s="89" t="s">
        <v>62</v>
      </c>
      <c r="C19" s="90"/>
      <c r="D19" s="91"/>
      <c r="E19" s="84">
        <v>26300</v>
      </c>
      <c r="F19" s="80"/>
      <c r="G19" s="80"/>
      <c r="H19" s="84">
        <v>26000</v>
      </c>
      <c r="I19" s="84">
        <v>21807</v>
      </c>
      <c r="J19" s="71">
        <f>I19/H19*100</f>
        <v>83.873076923076923</v>
      </c>
    </row>
    <row r="21" spans="1:12" x14ac:dyDescent="0.3">
      <c r="L21" s="92"/>
    </row>
  </sheetData>
  <sheetProtection selectLockedCells="1" selectUnlockedCells="1"/>
  <mergeCells count="29">
    <mergeCell ref="J9:J10"/>
    <mergeCell ref="A5:A6"/>
    <mergeCell ref="B5:D5"/>
    <mergeCell ref="F5:F6"/>
    <mergeCell ref="G5:G6"/>
    <mergeCell ref="I5:I6"/>
    <mergeCell ref="B6:D6"/>
    <mergeCell ref="I9:I10"/>
    <mergeCell ref="A9:A10"/>
    <mergeCell ref="B9:D10"/>
    <mergeCell ref="B7:D7"/>
    <mergeCell ref="B8:D8"/>
    <mergeCell ref="F9:F10"/>
    <mergeCell ref="H9:H10"/>
    <mergeCell ref="H5:H6"/>
    <mergeCell ref="B1:D1"/>
    <mergeCell ref="B2:G2"/>
    <mergeCell ref="B3:D3"/>
    <mergeCell ref="B4:D4"/>
    <mergeCell ref="F4:G4"/>
    <mergeCell ref="B17:D17"/>
    <mergeCell ref="G9:G10"/>
    <mergeCell ref="E5:E6"/>
    <mergeCell ref="B13:D13"/>
    <mergeCell ref="E9:E10"/>
    <mergeCell ref="B14:D14"/>
    <mergeCell ref="B11:D11"/>
    <mergeCell ref="B12:D12"/>
    <mergeCell ref="B15:D15"/>
  </mergeCells>
  <pageMargins left="0.7" right="0.7" top="0.75" bottom="0.75" header="0.3" footer="0.3"/>
  <pageSetup scale="36" orientation="landscape" r:id="rId1"/>
  <colBreaks count="1" manualBreakCount="1">
    <brk id="10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view="pageBreakPreview" zoomScale="60" zoomScaleNormal="100" workbookViewId="0">
      <selection activeCell="E30" sqref="E30"/>
    </sheetView>
  </sheetViews>
  <sheetFormatPr defaultRowHeight="15.75" x14ac:dyDescent="0.25"/>
  <cols>
    <col min="1" max="1" width="24.42578125" style="2" customWidth="1"/>
    <col min="2" max="2" width="26.140625" style="2" customWidth="1"/>
    <col min="3" max="3" width="16.85546875" style="2" customWidth="1"/>
    <col min="4" max="4" width="20" style="2" customWidth="1"/>
    <col min="5" max="6" width="19.42578125" style="2" customWidth="1"/>
    <col min="7" max="8" width="16.85546875" style="2" customWidth="1"/>
    <col min="9" max="9" width="9.140625" style="2"/>
    <col min="10" max="10" width="14.5703125" style="2" bestFit="1" customWidth="1"/>
    <col min="11" max="16384" width="9.140625" style="2"/>
  </cols>
  <sheetData>
    <row r="1" spans="1:8" ht="16.5" thickBot="1" x14ac:dyDescent="0.3">
      <c r="A1" s="6" t="s">
        <v>24</v>
      </c>
      <c r="B1" s="361" t="s">
        <v>25</v>
      </c>
      <c r="C1" s="361"/>
      <c r="D1" s="361"/>
      <c r="E1" s="361"/>
      <c r="F1" s="361"/>
    </row>
    <row r="2" spans="1:8" ht="16.5" thickBot="1" x14ac:dyDescent="0.3">
      <c r="A2" s="7"/>
      <c r="B2" s="8"/>
      <c r="C2" s="45"/>
      <c r="D2" s="10" t="s">
        <v>56</v>
      </c>
      <c r="E2" s="11"/>
      <c r="F2" s="9"/>
      <c r="G2" s="10" t="s">
        <v>59</v>
      </c>
      <c r="H2" s="11"/>
    </row>
    <row r="3" spans="1:8" ht="31.5" x14ac:dyDescent="0.25">
      <c r="A3" s="362">
        <v>21000</v>
      </c>
      <c r="B3" s="12" t="s">
        <v>26</v>
      </c>
      <c r="C3" s="358" t="s">
        <v>63</v>
      </c>
      <c r="D3" s="358" t="s">
        <v>139</v>
      </c>
      <c r="E3" s="358" t="s">
        <v>22</v>
      </c>
      <c r="F3" s="358" t="s">
        <v>60</v>
      </c>
      <c r="G3" s="358" t="s">
        <v>139</v>
      </c>
      <c r="H3" s="358" t="s">
        <v>22</v>
      </c>
    </row>
    <row r="4" spans="1:8" ht="32.25" thickBot="1" x14ac:dyDescent="0.3">
      <c r="A4" s="363"/>
      <c r="B4" s="12" t="s">
        <v>20</v>
      </c>
      <c r="C4" s="359"/>
      <c r="D4" s="359"/>
      <c r="E4" s="360"/>
      <c r="F4" s="359"/>
      <c r="G4" s="359"/>
      <c r="H4" s="360"/>
    </row>
    <row r="5" spans="1:8" ht="53.25" customHeight="1" thickBot="1" x14ac:dyDescent="0.3">
      <c r="A5" s="7"/>
      <c r="B5" s="13" t="s">
        <v>27</v>
      </c>
      <c r="C5" s="40">
        <f>C8</f>
        <v>70000</v>
      </c>
      <c r="D5" s="40">
        <f>D8</f>
        <v>41920</v>
      </c>
      <c r="E5" s="41">
        <f>D5/C5</f>
        <v>0.59885714285714287</v>
      </c>
      <c r="F5" s="40">
        <f>F7</f>
        <v>140000</v>
      </c>
      <c r="G5" s="40">
        <f>G7</f>
        <v>8800</v>
      </c>
      <c r="H5" s="41">
        <f>H7</f>
        <v>6.2857142857142861E-2</v>
      </c>
    </row>
    <row r="6" spans="1:8" ht="16.5" thickBot="1" x14ac:dyDescent="0.3">
      <c r="B6" s="5"/>
      <c r="C6" s="44"/>
      <c r="D6" s="44"/>
      <c r="E6" s="44"/>
    </row>
    <row r="7" spans="1:8" ht="16.5" thickBot="1" x14ac:dyDescent="0.3">
      <c r="A7" s="14">
        <v>2100</v>
      </c>
      <c r="B7" s="15" t="s">
        <v>28</v>
      </c>
      <c r="C7" s="16">
        <f>C8</f>
        <v>70000</v>
      </c>
      <c r="D7" s="16">
        <f>D8</f>
        <v>41920</v>
      </c>
      <c r="E7" s="17">
        <f>D7/C7</f>
        <v>0.59885714285714287</v>
      </c>
      <c r="F7" s="16">
        <f>F8</f>
        <v>140000</v>
      </c>
      <c r="G7" s="16">
        <f>G8</f>
        <v>8800</v>
      </c>
      <c r="H7" s="17">
        <f>H8</f>
        <v>6.2857142857142861E-2</v>
      </c>
    </row>
    <row r="8" spans="1:8" ht="32.25" thickBot="1" x14ac:dyDescent="0.3">
      <c r="A8" s="18">
        <v>21110</v>
      </c>
      <c r="B8" s="19" t="s">
        <v>29</v>
      </c>
      <c r="C8" s="20">
        <v>70000</v>
      </c>
      <c r="D8" s="20">
        <v>41920</v>
      </c>
      <c r="E8" s="21">
        <f>D8/C8</f>
        <v>0.59885714285714287</v>
      </c>
      <c r="F8" s="20">
        <v>140000</v>
      </c>
      <c r="G8" s="20">
        <v>8800</v>
      </c>
      <c r="H8" s="21">
        <f>G8/F8</f>
        <v>6.2857142857142861E-2</v>
      </c>
    </row>
    <row r="9" spans="1:8" ht="32.25" thickBot="1" x14ac:dyDescent="0.3">
      <c r="A9" s="18">
        <v>21120</v>
      </c>
      <c r="B9" s="19" t="s">
        <v>30</v>
      </c>
      <c r="C9" s="20"/>
      <c r="D9" s="20"/>
      <c r="E9" s="22"/>
      <c r="F9" s="20"/>
      <c r="G9" s="20"/>
      <c r="H9" s="22"/>
    </row>
    <row r="10" spans="1:8" ht="32.25" thickBot="1" x14ac:dyDescent="0.3">
      <c r="A10" s="18">
        <v>21200</v>
      </c>
      <c r="B10" s="19" t="s">
        <v>31</v>
      </c>
      <c r="C10" s="20"/>
      <c r="D10" s="20"/>
      <c r="E10" s="21"/>
      <c r="F10" s="20"/>
      <c r="G10" s="20"/>
      <c r="H10" s="21"/>
    </row>
    <row r="11" spans="1:8" ht="16.5" thickBot="1" x14ac:dyDescent="0.3">
      <c r="B11" s="5"/>
    </row>
    <row r="12" spans="1:8" ht="16.5" thickBot="1" x14ac:dyDescent="0.3">
      <c r="A12" s="14">
        <v>2200</v>
      </c>
      <c r="B12" s="15" t="s">
        <v>32</v>
      </c>
      <c r="C12" s="23" t="s">
        <v>15</v>
      </c>
      <c r="D12" s="23" t="s">
        <v>16</v>
      </c>
      <c r="E12" s="23" t="s">
        <v>17</v>
      </c>
      <c r="F12" s="23" t="s">
        <v>15</v>
      </c>
      <c r="G12" s="23" t="s">
        <v>16</v>
      </c>
      <c r="H12" s="23"/>
    </row>
    <row r="14" spans="1:8" x14ac:dyDescent="0.25">
      <c r="A14" s="1"/>
    </row>
    <row r="23" spans="1:11" ht="16.5" thickBot="1" x14ac:dyDescent="0.3">
      <c r="A23" s="1" t="s">
        <v>33</v>
      </c>
    </row>
    <row r="24" spans="1:11" ht="85.5" customHeight="1" thickBot="1" x14ac:dyDescent="0.3">
      <c r="A24" s="24" t="s">
        <v>34</v>
      </c>
      <c r="B24" s="24" t="s">
        <v>35</v>
      </c>
      <c r="C24" s="24" t="s">
        <v>36</v>
      </c>
      <c r="D24" s="25" t="s">
        <v>140</v>
      </c>
      <c r="E24" s="26" t="s">
        <v>65</v>
      </c>
      <c r="F24" s="26" t="s">
        <v>40</v>
      </c>
      <c r="G24" s="4"/>
      <c r="H24" s="27"/>
    </row>
    <row r="25" spans="1:11" ht="16.5" thickBot="1" x14ac:dyDescent="0.3">
      <c r="A25" s="28">
        <v>1</v>
      </c>
      <c r="B25" s="28">
        <v>2</v>
      </c>
      <c r="C25" s="28">
        <v>3</v>
      </c>
      <c r="D25" s="28">
        <v>4</v>
      </c>
      <c r="E25" s="28">
        <v>5</v>
      </c>
      <c r="F25" s="28">
        <v>6</v>
      </c>
      <c r="G25" s="4"/>
      <c r="H25" s="4"/>
    </row>
    <row r="26" spans="1:11" ht="36.75" customHeight="1" thickBot="1" x14ac:dyDescent="0.3">
      <c r="A26" s="29" t="s">
        <v>52</v>
      </c>
      <c r="B26" s="30">
        <v>120</v>
      </c>
      <c r="C26" s="30">
        <v>120</v>
      </c>
      <c r="D26" s="39">
        <v>2818022.12</v>
      </c>
      <c r="E26" s="31">
        <f>D26</f>
        <v>2818022.12</v>
      </c>
      <c r="F26" s="32">
        <f>E26/D26</f>
        <v>1</v>
      </c>
      <c r="G26" s="4"/>
      <c r="H26" s="4"/>
    </row>
    <row r="27" spans="1:11" ht="36.75" customHeight="1" thickBot="1" x14ac:dyDescent="0.3">
      <c r="A27" s="29" t="s">
        <v>38</v>
      </c>
      <c r="B27" s="30">
        <v>214</v>
      </c>
      <c r="C27" s="30">
        <v>185</v>
      </c>
      <c r="D27" s="39">
        <v>1719450.82</v>
      </c>
      <c r="E27" s="31">
        <v>1718889.64</v>
      </c>
      <c r="F27" s="32">
        <f t="shared" ref="F27:F30" si="0">E27/D27</f>
        <v>0.99967362835070783</v>
      </c>
      <c r="G27" s="4"/>
      <c r="H27" s="4"/>
    </row>
    <row r="28" spans="1:11" ht="36.75" customHeight="1" thickBot="1" x14ac:dyDescent="0.3">
      <c r="A28" s="29" t="s">
        <v>39</v>
      </c>
      <c r="B28" s="30">
        <v>76</v>
      </c>
      <c r="C28" s="30">
        <v>69</v>
      </c>
      <c r="D28" s="39">
        <v>454916.56</v>
      </c>
      <c r="E28" s="31">
        <f t="shared" ref="E28" si="1">D28</f>
        <v>454916.56</v>
      </c>
      <c r="F28" s="32">
        <f t="shared" si="0"/>
        <v>1</v>
      </c>
      <c r="G28" s="4"/>
      <c r="H28" s="4"/>
    </row>
    <row r="29" spans="1:11" s="52" customFormat="1" ht="36.75" customHeight="1" thickBot="1" x14ac:dyDescent="0.3">
      <c r="A29" s="29" t="s">
        <v>54</v>
      </c>
      <c r="B29" s="30">
        <v>5</v>
      </c>
      <c r="C29" s="30">
        <v>3</v>
      </c>
      <c r="D29" s="55">
        <v>32940.36</v>
      </c>
      <c r="E29" s="31">
        <f>D29</f>
        <v>32940.36</v>
      </c>
      <c r="F29" s="57">
        <f>E29/D29</f>
        <v>1</v>
      </c>
      <c r="G29" s="4"/>
      <c r="H29" s="4"/>
    </row>
    <row r="30" spans="1:11" ht="36.75" customHeight="1" thickBot="1" x14ac:dyDescent="0.3">
      <c r="A30" s="29" t="s">
        <v>14</v>
      </c>
      <c r="B30" s="30">
        <f>SUM(B26:B29)</f>
        <v>415</v>
      </c>
      <c r="C30" s="30">
        <f>SUM(C26:C29)</f>
        <v>377</v>
      </c>
      <c r="D30" s="39">
        <f>SUM(D26:D29)</f>
        <v>5025329.8600000003</v>
      </c>
      <c r="E30" s="31">
        <f>SUM(E26:E29)</f>
        <v>5024768.68</v>
      </c>
      <c r="F30" s="32">
        <f t="shared" si="0"/>
        <v>0.99988832971851904</v>
      </c>
      <c r="G30" s="4"/>
      <c r="H30" s="4"/>
      <c r="I30" s="225"/>
      <c r="J30" s="225"/>
      <c r="K30" s="225"/>
    </row>
    <row r="31" spans="1:11" x14ac:dyDescent="0.25">
      <c r="H31" s="225"/>
      <c r="I31" s="225"/>
      <c r="J31" s="225"/>
      <c r="K31" s="225"/>
    </row>
    <row r="32" spans="1:11" x14ac:dyDescent="0.25">
      <c r="A32" s="51" t="s">
        <v>141</v>
      </c>
      <c r="B32" s="48"/>
      <c r="H32" s="225"/>
      <c r="I32" s="225"/>
      <c r="J32" s="225"/>
      <c r="K32" s="225"/>
    </row>
    <row r="33" spans="1:11" x14ac:dyDescent="0.25">
      <c r="A33" s="53"/>
      <c r="B33" s="53"/>
      <c r="C33" s="53"/>
      <c r="H33" s="226"/>
      <c r="I33" s="225"/>
      <c r="J33" s="227"/>
      <c r="K33" s="225"/>
    </row>
    <row r="34" spans="1:11" x14ac:dyDescent="0.25">
      <c r="H34" s="226"/>
      <c r="I34" s="225"/>
      <c r="J34" s="227"/>
      <c r="K34" s="225"/>
    </row>
    <row r="35" spans="1:11" x14ac:dyDescent="0.25">
      <c r="H35" s="226"/>
      <c r="I35" s="225"/>
      <c r="J35" s="227"/>
      <c r="K35" s="225"/>
    </row>
    <row r="36" spans="1:11" x14ac:dyDescent="0.25">
      <c r="H36" s="226"/>
      <c r="I36" s="225"/>
      <c r="J36" s="227"/>
      <c r="K36" s="225"/>
    </row>
    <row r="37" spans="1:11" x14ac:dyDescent="0.25">
      <c r="H37" s="225"/>
      <c r="I37" s="225"/>
      <c r="J37" s="228"/>
      <c r="K37" s="225"/>
    </row>
    <row r="38" spans="1:11" x14ac:dyDescent="0.25">
      <c r="H38" s="225"/>
      <c r="I38" s="225"/>
      <c r="J38" s="225"/>
      <c r="K38" s="225"/>
    </row>
    <row r="39" spans="1:11" x14ac:dyDescent="0.25">
      <c r="H39" s="225"/>
      <c r="I39" s="225"/>
      <c r="J39" s="225"/>
      <c r="K39" s="225"/>
    </row>
    <row r="40" spans="1:11" x14ac:dyDescent="0.25">
      <c r="H40" s="225"/>
      <c r="I40" s="225"/>
      <c r="J40" s="228"/>
      <c r="K40" s="225"/>
    </row>
    <row r="41" spans="1:11" x14ac:dyDescent="0.25">
      <c r="H41" s="225"/>
      <c r="I41" s="225"/>
      <c r="J41" s="225"/>
      <c r="K41" s="225"/>
    </row>
    <row r="42" spans="1:11" x14ac:dyDescent="0.25">
      <c r="H42" s="225"/>
      <c r="I42" s="225"/>
      <c r="J42" s="228"/>
      <c r="K42" s="225"/>
    </row>
    <row r="43" spans="1:11" x14ac:dyDescent="0.25">
      <c r="H43" s="225"/>
      <c r="I43" s="225"/>
      <c r="J43" s="225"/>
      <c r="K43" s="225"/>
    </row>
    <row r="44" spans="1:11" x14ac:dyDescent="0.25">
      <c r="H44" s="209"/>
      <c r="I44" s="225"/>
      <c r="J44" s="228"/>
      <c r="K44" s="225"/>
    </row>
    <row r="45" spans="1:11" x14ac:dyDescent="0.25">
      <c r="H45" s="209"/>
      <c r="I45" s="225"/>
      <c r="J45" s="225"/>
      <c r="K45" s="225"/>
    </row>
    <row r="46" spans="1:11" x14ac:dyDescent="0.25">
      <c r="H46" s="209"/>
      <c r="I46" s="225"/>
      <c r="J46" s="227"/>
      <c r="K46" s="225"/>
    </row>
    <row r="47" spans="1:11" x14ac:dyDescent="0.25">
      <c r="H47" s="209"/>
      <c r="I47" s="225"/>
      <c r="J47" s="227"/>
      <c r="K47" s="225"/>
    </row>
    <row r="48" spans="1:11" x14ac:dyDescent="0.25">
      <c r="H48" s="209"/>
      <c r="I48" s="225"/>
      <c r="J48" s="227"/>
      <c r="K48" s="225"/>
    </row>
    <row r="49" spans="8:11" x14ac:dyDescent="0.25">
      <c r="H49" s="209"/>
      <c r="I49" s="225"/>
      <c r="J49" s="227"/>
      <c r="K49" s="225"/>
    </row>
    <row r="50" spans="8:11" x14ac:dyDescent="0.25">
      <c r="H50" s="229"/>
      <c r="I50" s="225"/>
      <c r="J50" s="227"/>
      <c r="K50" s="225"/>
    </row>
    <row r="51" spans="8:11" x14ac:dyDescent="0.25">
      <c r="H51" s="229"/>
      <c r="I51" s="225"/>
      <c r="J51" s="227"/>
      <c r="K51" s="225"/>
    </row>
    <row r="52" spans="8:11" x14ac:dyDescent="0.25">
      <c r="H52" s="225"/>
      <c r="I52" s="225"/>
      <c r="J52" s="225"/>
      <c r="K52" s="225"/>
    </row>
    <row r="53" spans="8:11" x14ac:dyDescent="0.25">
      <c r="H53" s="225"/>
      <c r="I53" s="225"/>
      <c r="J53" s="225"/>
      <c r="K53" s="225"/>
    </row>
    <row r="54" spans="8:11" x14ac:dyDescent="0.25">
      <c r="H54" s="225"/>
      <c r="I54" s="225"/>
      <c r="J54" s="225"/>
      <c r="K54" s="225"/>
    </row>
    <row r="55" spans="8:11" x14ac:dyDescent="0.25">
      <c r="H55" s="225"/>
      <c r="I55" s="225"/>
      <c r="J55" s="225"/>
      <c r="K55" s="225"/>
    </row>
    <row r="56" spans="8:11" x14ac:dyDescent="0.25">
      <c r="H56" s="225"/>
      <c r="I56" s="225"/>
      <c r="J56" s="225"/>
      <c r="K56" s="225"/>
    </row>
    <row r="57" spans="8:11" x14ac:dyDescent="0.25">
      <c r="H57" s="225"/>
      <c r="I57" s="225"/>
      <c r="J57" s="225"/>
      <c r="K57" s="225"/>
    </row>
    <row r="58" spans="8:11" x14ac:dyDescent="0.25">
      <c r="H58" s="225"/>
      <c r="I58" s="225"/>
      <c r="J58" s="225"/>
      <c r="K58" s="225"/>
    </row>
    <row r="59" spans="8:11" x14ac:dyDescent="0.25">
      <c r="H59" s="225"/>
      <c r="I59" s="225"/>
      <c r="J59" s="225"/>
      <c r="K59" s="225"/>
    </row>
    <row r="60" spans="8:11" x14ac:dyDescent="0.25">
      <c r="H60" s="225"/>
      <c r="I60" s="225"/>
      <c r="J60" s="225"/>
      <c r="K60" s="225"/>
    </row>
    <row r="61" spans="8:11" x14ac:dyDescent="0.25">
      <c r="H61" s="225"/>
      <c r="I61" s="225"/>
      <c r="J61" s="225"/>
      <c r="K61" s="225"/>
    </row>
    <row r="62" spans="8:11" x14ac:dyDescent="0.25">
      <c r="H62" s="225"/>
      <c r="I62" s="225"/>
      <c r="J62" s="225"/>
      <c r="K62" s="225"/>
    </row>
    <row r="63" spans="8:11" x14ac:dyDescent="0.25">
      <c r="H63" s="225"/>
      <c r="I63" s="225"/>
      <c r="J63" s="225"/>
      <c r="K63" s="225"/>
    </row>
    <row r="64" spans="8:11" x14ac:dyDescent="0.25">
      <c r="H64" s="225"/>
      <c r="I64" s="225"/>
      <c r="J64" s="225"/>
      <c r="K64" s="225"/>
    </row>
    <row r="65" spans="8:11" x14ac:dyDescent="0.25">
      <c r="H65" s="225"/>
      <c r="I65" s="225"/>
      <c r="J65" s="225"/>
      <c r="K65" s="225"/>
    </row>
  </sheetData>
  <sheetProtection selectLockedCells="1" selectUnlockedCells="1"/>
  <mergeCells count="8">
    <mergeCell ref="G3:G4"/>
    <mergeCell ref="H3:H4"/>
    <mergeCell ref="B1:F1"/>
    <mergeCell ref="A3:A4"/>
    <mergeCell ref="C3:C4"/>
    <mergeCell ref="D3:D4"/>
    <mergeCell ref="E3:E4"/>
    <mergeCell ref="F3:F4"/>
  </mergeCells>
  <pageMargins left="0.7" right="0.7" top="0.75" bottom="0.75" header="0.3" footer="0.3"/>
  <pageSetup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workbookViewId="0">
      <selection sqref="A1:XFD1048576"/>
    </sheetView>
  </sheetViews>
  <sheetFormatPr defaultRowHeight="15" x14ac:dyDescent="0.25"/>
  <cols>
    <col min="1" max="1" width="2.28515625" customWidth="1"/>
    <col min="2" max="2" width="0" hidden="1" customWidth="1"/>
    <col min="3" max="3" width="6" customWidth="1"/>
    <col min="4" max="4" width="6.5703125" customWidth="1"/>
    <col min="5" max="5" width="68.28515625" customWidth="1"/>
    <col min="6" max="6" width="19.42578125" customWidth="1"/>
    <col min="7" max="7" width="11.140625" customWidth="1"/>
    <col min="8" max="8" width="14.85546875" customWidth="1"/>
    <col min="9" max="9" width="56.85546875" customWidth="1"/>
    <col min="10" max="10" width="5" customWidth="1"/>
    <col min="11" max="11" width="0.85546875" customWidth="1"/>
    <col min="12" max="12" width="1.42578125" customWidth="1"/>
    <col min="257" max="257" width="2.28515625" customWidth="1"/>
    <col min="258" max="258" width="0" hidden="1" customWidth="1"/>
    <col min="259" max="259" width="6" customWidth="1"/>
    <col min="260" max="260" width="6.5703125" customWidth="1"/>
    <col min="261" max="261" width="68.28515625" customWidth="1"/>
    <col min="262" max="262" width="19.42578125" customWidth="1"/>
    <col min="263" max="263" width="11.140625" customWidth="1"/>
    <col min="264" max="264" width="14.85546875" customWidth="1"/>
    <col min="265" max="265" width="56.85546875" customWidth="1"/>
    <col min="266" max="266" width="5" customWidth="1"/>
    <col min="267" max="267" width="0.85546875" customWidth="1"/>
    <col min="268" max="268" width="1.42578125" customWidth="1"/>
    <col min="513" max="513" width="2.28515625" customWidth="1"/>
    <col min="514" max="514" width="0" hidden="1" customWidth="1"/>
    <col min="515" max="515" width="6" customWidth="1"/>
    <col min="516" max="516" width="6.5703125" customWidth="1"/>
    <col min="517" max="517" width="68.28515625" customWidth="1"/>
    <col min="518" max="518" width="19.42578125" customWidth="1"/>
    <col min="519" max="519" width="11.140625" customWidth="1"/>
    <col min="520" max="520" width="14.85546875" customWidth="1"/>
    <col min="521" max="521" width="56.85546875" customWidth="1"/>
    <col min="522" max="522" width="5" customWidth="1"/>
    <col min="523" max="523" width="0.85546875" customWidth="1"/>
    <col min="524" max="524" width="1.42578125" customWidth="1"/>
    <col min="769" max="769" width="2.28515625" customWidth="1"/>
    <col min="770" max="770" width="0" hidden="1" customWidth="1"/>
    <col min="771" max="771" width="6" customWidth="1"/>
    <col min="772" max="772" width="6.5703125" customWidth="1"/>
    <col min="773" max="773" width="68.28515625" customWidth="1"/>
    <col min="774" max="774" width="19.42578125" customWidth="1"/>
    <col min="775" max="775" width="11.140625" customWidth="1"/>
    <col min="776" max="776" width="14.85546875" customWidth="1"/>
    <col min="777" max="777" width="56.85546875" customWidth="1"/>
    <col min="778" max="778" width="5" customWidth="1"/>
    <col min="779" max="779" width="0.85546875" customWidth="1"/>
    <col min="780" max="780" width="1.42578125" customWidth="1"/>
    <col min="1025" max="1025" width="2.28515625" customWidth="1"/>
    <col min="1026" max="1026" width="0" hidden="1" customWidth="1"/>
    <col min="1027" max="1027" width="6" customWidth="1"/>
    <col min="1028" max="1028" width="6.5703125" customWidth="1"/>
    <col min="1029" max="1029" width="68.28515625" customWidth="1"/>
    <col min="1030" max="1030" width="19.42578125" customWidth="1"/>
    <col min="1031" max="1031" width="11.140625" customWidth="1"/>
    <col min="1032" max="1032" width="14.85546875" customWidth="1"/>
    <col min="1033" max="1033" width="56.85546875" customWidth="1"/>
    <col min="1034" max="1034" width="5" customWidth="1"/>
    <col min="1035" max="1035" width="0.85546875" customWidth="1"/>
    <col min="1036" max="1036" width="1.42578125" customWidth="1"/>
    <col min="1281" max="1281" width="2.28515625" customWidth="1"/>
    <col min="1282" max="1282" width="0" hidden="1" customWidth="1"/>
    <col min="1283" max="1283" width="6" customWidth="1"/>
    <col min="1284" max="1284" width="6.5703125" customWidth="1"/>
    <col min="1285" max="1285" width="68.28515625" customWidth="1"/>
    <col min="1286" max="1286" width="19.42578125" customWidth="1"/>
    <col min="1287" max="1287" width="11.140625" customWidth="1"/>
    <col min="1288" max="1288" width="14.85546875" customWidth="1"/>
    <col min="1289" max="1289" width="56.85546875" customWidth="1"/>
    <col min="1290" max="1290" width="5" customWidth="1"/>
    <col min="1291" max="1291" width="0.85546875" customWidth="1"/>
    <col min="1292" max="1292" width="1.42578125" customWidth="1"/>
    <col min="1537" max="1537" width="2.28515625" customWidth="1"/>
    <col min="1538" max="1538" width="0" hidden="1" customWidth="1"/>
    <col min="1539" max="1539" width="6" customWidth="1"/>
    <col min="1540" max="1540" width="6.5703125" customWidth="1"/>
    <col min="1541" max="1541" width="68.28515625" customWidth="1"/>
    <col min="1542" max="1542" width="19.42578125" customWidth="1"/>
    <col min="1543" max="1543" width="11.140625" customWidth="1"/>
    <col min="1544" max="1544" width="14.85546875" customWidth="1"/>
    <col min="1545" max="1545" width="56.85546875" customWidth="1"/>
    <col min="1546" max="1546" width="5" customWidth="1"/>
    <col min="1547" max="1547" width="0.85546875" customWidth="1"/>
    <col min="1548" max="1548" width="1.42578125" customWidth="1"/>
    <col min="1793" max="1793" width="2.28515625" customWidth="1"/>
    <col min="1794" max="1794" width="0" hidden="1" customWidth="1"/>
    <col min="1795" max="1795" width="6" customWidth="1"/>
    <col min="1796" max="1796" width="6.5703125" customWidth="1"/>
    <col min="1797" max="1797" width="68.28515625" customWidth="1"/>
    <col min="1798" max="1798" width="19.42578125" customWidth="1"/>
    <col min="1799" max="1799" width="11.140625" customWidth="1"/>
    <col min="1800" max="1800" width="14.85546875" customWidth="1"/>
    <col min="1801" max="1801" width="56.85546875" customWidth="1"/>
    <col min="1802" max="1802" width="5" customWidth="1"/>
    <col min="1803" max="1803" width="0.85546875" customWidth="1"/>
    <col min="1804" max="1804" width="1.42578125" customWidth="1"/>
    <col min="2049" max="2049" width="2.28515625" customWidth="1"/>
    <col min="2050" max="2050" width="0" hidden="1" customWidth="1"/>
    <col min="2051" max="2051" width="6" customWidth="1"/>
    <col min="2052" max="2052" width="6.5703125" customWidth="1"/>
    <col min="2053" max="2053" width="68.28515625" customWidth="1"/>
    <col min="2054" max="2054" width="19.42578125" customWidth="1"/>
    <col min="2055" max="2055" width="11.140625" customWidth="1"/>
    <col min="2056" max="2056" width="14.85546875" customWidth="1"/>
    <col min="2057" max="2057" width="56.85546875" customWidth="1"/>
    <col min="2058" max="2058" width="5" customWidth="1"/>
    <col min="2059" max="2059" width="0.85546875" customWidth="1"/>
    <col min="2060" max="2060" width="1.42578125" customWidth="1"/>
    <col min="2305" max="2305" width="2.28515625" customWidth="1"/>
    <col min="2306" max="2306" width="0" hidden="1" customWidth="1"/>
    <col min="2307" max="2307" width="6" customWidth="1"/>
    <col min="2308" max="2308" width="6.5703125" customWidth="1"/>
    <col min="2309" max="2309" width="68.28515625" customWidth="1"/>
    <col min="2310" max="2310" width="19.42578125" customWidth="1"/>
    <col min="2311" max="2311" width="11.140625" customWidth="1"/>
    <col min="2312" max="2312" width="14.85546875" customWidth="1"/>
    <col min="2313" max="2313" width="56.85546875" customWidth="1"/>
    <col min="2314" max="2314" width="5" customWidth="1"/>
    <col min="2315" max="2315" width="0.85546875" customWidth="1"/>
    <col min="2316" max="2316" width="1.42578125" customWidth="1"/>
    <col min="2561" max="2561" width="2.28515625" customWidth="1"/>
    <col min="2562" max="2562" width="0" hidden="1" customWidth="1"/>
    <col min="2563" max="2563" width="6" customWidth="1"/>
    <col min="2564" max="2564" width="6.5703125" customWidth="1"/>
    <col min="2565" max="2565" width="68.28515625" customWidth="1"/>
    <col min="2566" max="2566" width="19.42578125" customWidth="1"/>
    <col min="2567" max="2567" width="11.140625" customWidth="1"/>
    <col min="2568" max="2568" width="14.85546875" customWidth="1"/>
    <col min="2569" max="2569" width="56.85546875" customWidth="1"/>
    <col min="2570" max="2570" width="5" customWidth="1"/>
    <col min="2571" max="2571" width="0.85546875" customWidth="1"/>
    <col min="2572" max="2572" width="1.42578125" customWidth="1"/>
    <col min="2817" max="2817" width="2.28515625" customWidth="1"/>
    <col min="2818" max="2818" width="0" hidden="1" customWidth="1"/>
    <col min="2819" max="2819" width="6" customWidth="1"/>
    <col min="2820" max="2820" width="6.5703125" customWidth="1"/>
    <col min="2821" max="2821" width="68.28515625" customWidth="1"/>
    <col min="2822" max="2822" width="19.42578125" customWidth="1"/>
    <col min="2823" max="2823" width="11.140625" customWidth="1"/>
    <col min="2824" max="2824" width="14.85546875" customWidth="1"/>
    <col min="2825" max="2825" width="56.85546875" customWidth="1"/>
    <col min="2826" max="2826" width="5" customWidth="1"/>
    <col min="2827" max="2827" width="0.85546875" customWidth="1"/>
    <col min="2828" max="2828" width="1.42578125" customWidth="1"/>
    <col min="3073" max="3073" width="2.28515625" customWidth="1"/>
    <col min="3074" max="3074" width="0" hidden="1" customWidth="1"/>
    <col min="3075" max="3075" width="6" customWidth="1"/>
    <col min="3076" max="3076" width="6.5703125" customWidth="1"/>
    <col min="3077" max="3077" width="68.28515625" customWidth="1"/>
    <col min="3078" max="3078" width="19.42578125" customWidth="1"/>
    <col min="3079" max="3079" width="11.140625" customWidth="1"/>
    <col min="3080" max="3080" width="14.85546875" customWidth="1"/>
    <col min="3081" max="3081" width="56.85546875" customWidth="1"/>
    <col min="3082" max="3082" width="5" customWidth="1"/>
    <col min="3083" max="3083" width="0.85546875" customWidth="1"/>
    <col min="3084" max="3084" width="1.42578125" customWidth="1"/>
    <col min="3329" max="3329" width="2.28515625" customWidth="1"/>
    <col min="3330" max="3330" width="0" hidden="1" customWidth="1"/>
    <col min="3331" max="3331" width="6" customWidth="1"/>
    <col min="3332" max="3332" width="6.5703125" customWidth="1"/>
    <col min="3333" max="3333" width="68.28515625" customWidth="1"/>
    <col min="3334" max="3334" width="19.42578125" customWidth="1"/>
    <col min="3335" max="3335" width="11.140625" customWidth="1"/>
    <col min="3336" max="3336" width="14.85546875" customWidth="1"/>
    <col min="3337" max="3337" width="56.85546875" customWidth="1"/>
    <col min="3338" max="3338" width="5" customWidth="1"/>
    <col min="3339" max="3339" width="0.85546875" customWidth="1"/>
    <col min="3340" max="3340" width="1.42578125" customWidth="1"/>
    <col min="3585" max="3585" width="2.28515625" customWidth="1"/>
    <col min="3586" max="3586" width="0" hidden="1" customWidth="1"/>
    <col min="3587" max="3587" width="6" customWidth="1"/>
    <col min="3588" max="3588" width="6.5703125" customWidth="1"/>
    <col min="3589" max="3589" width="68.28515625" customWidth="1"/>
    <col min="3590" max="3590" width="19.42578125" customWidth="1"/>
    <col min="3591" max="3591" width="11.140625" customWidth="1"/>
    <col min="3592" max="3592" width="14.85546875" customWidth="1"/>
    <col min="3593" max="3593" width="56.85546875" customWidth="1"/>
    <col min="3594" max="3594" width="5" customWidth="1"/>
    <col min="3595" max="3595" width="0.85546875" customWidth="1"/>
    <col min="3596" max="3596" width="1.42578125" customWidth="1"/>
    <col min="3841" max="3841" width="2.28515625" customWidth="1"/>
    <col min="3842" max="3842" width="0" hidden="1" customWidth="1"/>
    <col min="3843" max="3843" width="6" customWidth="1"/>
    <col min="3844" max="3844" width="6.5703125" customWidth="1"/>
    <col min="3845" max="3845" width="68.28515625" customWidth="1"/>
    <col min="3846" max="3846" width="19.42578125" customWidth="1"/>
    <col min="3847" max="3847" width="11.140625" customWidth="1"/>
    <col min="3848" max="3848" width="14.85546875" customWidth="1"/>
    <col min="3849" max="3849" width="56.85546875" customWidth="1"/>
    <col min="3850" max="3850" width="5" customWidth="1"/>
    <col min="3851" max="3851" width="0.85546875" customWidth="1"/>
    <col min="3852" max="3852" width="1.42578125" customWidth="1"/>
    <col min="4097" max="4097" width="2.28515625" customWidth="1"/>
    <col min="4098" max="4098" width="0" hidden="1" customWidth="1"/>
    <col min="4099" max="4099" width="6" customWidth="1"/>
    <col min="4100" max="4100" width="6.5703125" customWidth="1"/>
    <col min="4101" max="4101" width="68.28515625" customWidth="1"/>
    <col min="4102" max="4102" width="19.42578125" customWidth="1"/>
    <col min="4103" max="4103" width="11.140625" customWidth="1"/>
    <col min="4104" max="4104" width="14.85546875" customWidth="1"/>
    <col min="4105" max="4105" width="56.85546875" customWidth="1"/>
    <col min="4106" max="4106" width="5" customWidth="1"/>
    <col min="4107" max="4107" width="0.85546875" customWidth="1"/>
    <col min="4108" max="4108" width="1.42578125" customWidth="1"/>
    <col min="4353" max="4353" width="2.28515625" customWidth="1"/>
    <col min="4354" max="4354" width="0" hidden="1" customWidth="1"/>
    <col min="4355" max="4355" width="6" customWidth="1"/>
    <col min="4356" max="4356" width="6.5703125" customWidth="1"/>
    <col min="4357" max="4357" width="68.28515625" customWidth="1"/>
    <col min="4358" max="4358" width="19.42578125" customWidth="1"/>
    <col min="4359" max="4359" width="11.140625" customWidth="1"/>
    <col min="4360" max="4360" width="14.85546875" customWidth="1"/>
    <col min="4361" max="4361" width="56.85546875" customWidth="1"/>
    <col min="4362" max="4362" width="5" customWidth="1"/>
    <col min="4363" max="4363" width="0.85546875" customWidth="1"/>
    <col min="4364" max="4364" width="1.42578125" customWidth="1"/>
    <col min="4609" max="4609" width="2.28515625" customWidth="1"/>
    <col min="4610" max="4610" width="0" hidden="1" customWidth="1"/>
    <col min="4611" max="4611" width="6" customWidth="1"/>
    <col min="4612" max="4612" width="6.5703125" customWidth="1"/>
    <col min="4613" max="4613" width="68.28515625" customWidth="1"/>
    <col min="4614" max="4614" width="19.42578125" customWidth="1"/>
    <col min="4615" max="4615" width="11.140625" customWidth="1"/>
    <col min="4616" max="4616" width="14.85546875" customWidth="1"/>
    <col min="4617" max="4617" width="56.85546875" customWidth="1"/>
    <col min="4618" max="4618" width="5" customWidth="1"/>
    <col min="4619" max="4619" width="0.85546875" customWidth="1"/>
    <col min="4620" max="4620" width="1.42578125" customWidth="1"/>
    <col min="4865" max="4865" width="2.28515625" customWidth="1"/>
    <col min="4866" max="4866" width="0" hidden="1" customWidth="1"/>
    <col min="4867" max="4867" width="6" customWidth="1"/>
    <col min="4868" max="4868" width="6.5703125" customWidth="1"/>
    <col min="4869" max="4869" width="68.28515625" customWidth="1"/>
    <col min="4870" max="4870" width="19.42578125" customWidth="1"/>
    <col min="4871" max="4871" width="11.140625" customWidth="1"/>
    <col min="4872" max="4872" width="14.85546875" customWidth="1"/>
    <col min="4873" max="4873" width="56.85546875" customWidth="1"/>
    <col min="4874" max="4874" width="5" customWidth="1"/>
    <col min="4875" max="4875" width="0.85546875" customWidth="1"/>
    <col min="4876" max="4876" width="1.42578125" customWidth="1"/>
    <col min="5121" max="5121" width="2.28515625" customWidth="1"/>
    <col min="5122" max="5122" width="0" hidden="1" customWidth="1"/>
    <col min="5123" max="5123" width="6" customWidth="1"/>
    <col min="5124" max="5124" width="6.5703125" customWidth="1"/>
    <col min="5125" max="5125" width="68.28515625" customWidth="1"/>
    <col min="5126" max="5126" width="19.42578125" customWidth="1"/>
    <col min="5127" max="5127" width="11.140625" customWidth="1"/>
    <col min="5128" max="5128" width="14.85546875" customWidth="1"/>
    <col min="5129" max="5129" width="56.85546875" customWidth="1"/>
    <col min="5130" max="5130" width="5" customWidth="1"/>
    <col min="5131" max="5131" width="0.85546875" customWidth="1"/>
    <col min="5132" max="5132" width="1.42578125" customWidth="1"/>
    <col min="5377" max="5377" width="2.28515625" customWidth="1"/>
    <col min="5378" max="5378" width="0" hidden="1" customWidth="1"/>
    <col min="5379" max="5379" width="6" customWidth="1"/>
    <col min="5380" max="5380" width="6.5703125" customWidth="1"/>
    <col min="5381" max="5381" width="68.28515625" customWidth="1"/>
    <col min="5382" max="5382" width="19.42578125" customWidth="1"/>
    <col min="5383" max="5383" width="11.140625" customWidth="1"/>
    <col min="5384" max="5384" width="14.85546875" customWidth="1"/>
    <col min="5385" max="5385" width="56.85546875" customWidth="1"/>
    <col min="5386" max="5386" width="5" customWidth="1"/>
    <col min="5387" max="5387" width="0.85546875" customWidth="1"/>
    <col min="5388" max="5388" width="1.42578125" customWidth="1"/>
    <col min="5633" max="5633" width="2.28515625" customWidth="1"/>
    <col min="5634" max="5634" width="0" hidden="1" customWidth="1"/>
    <col min="5635" max="5635" width="6" customWidth="1"/>
    <col min="5636" max="5636" width="6.5703125" customWidth="1"/>
    <col min="5637" max="5637" width="68.28515625" customWidth="1"/>
    <col min="5638" max="5638" width="19.42578125" customWidth="1"/>
    <col min="5639" max="5639" width="11.140625" customWidth="1"/>
    <col min="5640" max="5640" width="14.85546875" customWidth="1"/>
    <col min="5641" max="5641" width="56.85546875" customWidth="1"/>
    <col min="5642" max="5642" width="5" customWidth="1"/>
    <col min="5643" max="5643" width="0.85546875" customWidth="1"/>
    <col min="5644" max="5644" width="1.42578125" customWidth="1"/>
    <col min="5889" max="5889" width="2.28515625" customWidth="1"/>
    <col min="5890" max="5890" width="0" hidden="1" customWidth="1"/>
    <col min="5891" max="5891" width="6" customWidth="1"/>
    <col min="5892" max="5892" width="6.5703125" customWidth="1"/>
    <col min="5893" max="5893" width="68.28515625" customWidth="1"/>
    <col min="5894" max="5894" width="19.42578125" customWidth="1"/>
    <col min="5895" max="5895" width="11.140625" customWidth="1"/>
    <col min="5896" max="5896" width="14.85546875" customWidth="1"/>
    <col min="5897" max="5897" width="56.85546875" customWidth="1"/>
    <col min="5898" max="5898" width="5" customWidth="1"/>
    <col min="5899" max="5899" width="0.85546875" customWidth="1"/>
    <col min="5900" max="5900" width="1.42578125" customWidth="1"/>
    <col min="6145" max="6145" width="2.28515625" customWidth="1"/>
    <col min="6146" max="6146" width="0" hidden="1" customWidth="1"/>
    <col min="6147" max="6147" width="6" customWidth="1"/>
    <col min="6148" max="6148" width="6.5703125" customWidth="1"/>
    <col min="6149" max="6149" width="68.28515625" customWidth="1"/>
    <col min="6150" max="6150" width="19.42578125" customWidth="1"/>
    <col min="6151" max="6151" width="11.140625" customWidth="1"/>
    <col min="6152" max="6152" width="14.85546875" customWidth="1"/>
    <col min="6153" max="6153" width="56.85546875" customWidth="1"/>
    <col min="6154" max="6154" width="5" customWidth="1"/>
    <col min="6155" max="6155" width="0.85546875" customWidth="1"/>
    <col min="6156" max="6156" width="1.42578125" customWidth="1"/>
    <col min="6401" max="6401" width="2.28515625" customWidth="1"/>
    <col min="6402" max="6402" width="0" hidden="1" customWidth="1"/>
    <col min="6403" max="6403" width="6" customWidth="1"/>
    <col min="6404" max="6404" width="6.5703125" customWidth="1"/>
    <col min="6405" max="6405" width="68.28515625" customWidth="1"/>
    <col min="6406" max="6406" width="19.42578125" customWidth="1"/>
    <col min="6407" max="6407" width="11.140625" customWidth="1"/>
    <col min="6408" max="6408" width="14.85546875" customWidth="1"/>
    <col min="6409" max="6409" width="56.85546875" customWidth="1"/>
    <col min="6410" max="6410" width="5" customWidth="1"/>
    <col min="6411" max="6411" width="0.85546875" customWidth="1"/>
    <col min="6412" max="6412" width="1.42578125" customWidth="1"/>
    <col min="6657" max="6657" width="2.28515625" customWidth="1"/>
    <col min="6658" max="6658" width="0" hidden="1" customWidth="1"/>
    <col min="6659" max="6659" width="6" customWidth="1"/>
    <col min="6660" max="6660" width="6.5703125" customWidth="1"/>
    <col min="6661" max="6661" width="68.28515625" customWidth="1"/>
    <col min="6662" max="6662" width="19.42578125" customWidth="1"/>
    <col min="6663" max="6663" width="11.140625" customWidth="1"/>
    <col min="6664" max="6664" width="14.85546875" customWidth="1"/>
    <col min="6665" max="6665" width="56.85546875" customWidth="1"/>
    <col min="6666" max="6666" width="5" customWidth="1"/>
    <col min="6667" max="6667" width="0.85546875" customWidth="1"/>
    <col min="6668" max="6668" width="1.42578125" customWidth="1"/>
    <col min="6913" max="6913" width="2.28515625" customWidth="1"/>
    <col min="6914" max="6914" width="0" hidden="1" customWidth="1"/>
    <col min="6915" max="6915" width="6" customWidth="1"/>
    <col min="6916" max="6916" width="6.5703125" customWidth="1"/>
    <col min="6917" max="6917" width="68.28515625" customWidth="1"/>
    <col min="6918" max="6918" width="19.42578125" customWidth="1"/>
    <col min="6919" max="6919" width="11.140625" customWidth="1"/>
    <col min="6920" max="6920" width="14.85546875" customWidth="1"/>
    <col min="6921" max="6921" width="56.85546875" customWidth="1"/>
    <col min="6922" max="6922" width="5" customWidth="1"/>
    <col min="6923" max="6923" width="0.85546875" customWidth="1"/>
    <col min="6924" max="6924" width="1.42578125" customWidth="1"/>
    <col min="7169" max="7169" width="2.28515625" customWidth="1"/>
    <col min="7170" max="7170" width="0" hidden="1" customWidth="1"/>
    <col min="7171" max="7171" width="6" customWidth="1"/>
    <col min="7172" max="7172" width="6.5703125" customWidth="1"/>
    <col min="7173" max="7173" width="68.28515625" customWidth="1"/>
    <col min="7174" max="7174" width="19.42578125" customWidth="1"/>
    <col min="7175" max="7175" width="11.140625" customWidth="1"/>
    <col min="7176" max="7176" width="14.85546875" customWidth="1"/>
    <col min="7177" max="7177" width="56.85546875" customWidth="1"/>
    <col min="7178" max="7178" width="5" customWidth="1"/>
    <col min="7179" max="7179" width="0.85546875" customWidth="1"/>
    <col min="7180" max="7180" width="1.42578125" customWidth="1"/>
    <col min="7425" max="7425" width="2.28515625" customWidth="1"/>
    <col min="7426" max="7426" width="0" hidden="1" customWidth="1"/>
    <col min="7427" max="7427" width="6" customWidth="1"/>
    <col min="7428" max="7428" width="6.5703125" customWidth="1"/>
    <col min="7429" max="7429" width="68.28515625" customWidth="1"/>
    <col min="7430" max="7430" width="19.42578125" customWidth="1"/>
    <col min="7431" max="7431" width="11.140625" customWidth="1"/>
    <col min="7432" max="7432" width="14.85546875" customWidth="1"/>
    <col min="7433" max="7433" width="56.85546875" customWidth="1"/>
    <col min="7434" max="7434" width="5" customWidth="1"/>
    <col min="7435" max="7435" width="0.85546875" customWidth="1"/>
    <col min="7436" max="7436" width="1.42578125" customWidth="1"/>
    <col min="7681" max="7681" width="2.28515625" customWidth="1"/>
    <col min="7682" max="7682" width="0" hidden="1" customWidth="1"/>
    <col min="7683" max="7683" width="6" customWidth="1"/>
    <col min="7684" max="7684" width="6.5703125" customWidth="1"/>
    <col min="7685" max="7685" width="68.28515625" customWidth="1"/>
    <col min="7686" max="7686" width="19.42578125" customWidth="1"/>
    <col min="7687" max="7687" width="11.140625" customWidth="1"/>
    <col min="7688" max="7688" width="14.85546875" customWidth="1"/>
    <col min="7689" max="7689" width="56.85546875" customWidth="1"/>
    <col min="7690" max="7690" width="5" customWidth="1"/>
    <col min="7691" max="7691" width="0.85546875" customWidth="1"/>
    <col min="7692" max="7692" width="1.42578125" customWidth="1"/>
    <col min="7937" max="7937" width="2.28515625" customWidth="1"/>
    <col min="7938" max="7938" width="0" hidden="1" customWidth="1"/>
    <col min="7939" max="7939" width="6" customWidth="1"/>
    <col min="7940" max="7940" width="6.5703125" customWidth="1"/>
    <col min="7941" max="7941" width="68.28515625" customWidth="1"/>
    <col min="7942" max="7942" width="19.42578125" customWidth="1"/>
    <col min="7943" max="7943" width="11.140625" customWidth="1"/>
    <col min="7944" max="7944" width="14.85546875" customWidth="1"/>
    <col min="7945" max="7945" width="56.85546875" customWidth="1"/>
    <col min="7946" max="7946" width="5" customWidth="1"/>
    <col min="7947" max="7947" width="0.85546875" customWidth="1"/>
    <col min="7948" max="7948" width="1.42578125" customWidth="1"/>
    <col min="8193" max="8193" width="2.28515625" customWidth="1"/>
    <col min="8194" max="8194" width="0" hidden="1" customWidth="1"/>
    <col min="8195" max="8195" width="6" customWidth="1"/>
    <col min="8196" max="8196" width="6.5703125" customWidth="1"/>
    <col min="8197" max="8197" width="68.28515625" customWidth="1"/>
    <col min="8198" max="8198" width="19.42578125" customWidth="1"/>
    <col min="8199" max="8199" width="11.140625" customWidth="1"/>
    <col min="8200" max="8200" width="14.85546875" customWidth="1"/>
    <col min="8201" max="8201" width="56.85546875" customWidth="1"/>
    <col min="8202" max="8202" width="5" customWidth="1"/>
    <col min="8203" max="8203" width="0.85546875" customWidth="1"/>
    <col min="8204" max="8204" width="1.42578125" customWidth="1"/>
    <col min="8449" max="8449" width="2.28515625" customWidth="1"/>
    <col min="8450" max="8450" width="0" hidden="1" customWidth="1"/>
    <col min="8451" max="8451" width="6" customWidth="1"/>
    <col min="8452" max="8452" width="6.5703125" customWidth="1"/>
    <col min="8453" max="8453" width="68.28515625" customWidth="1"/>
    <col min="8454" max="8454" width="19.42578125" customWidth="1"/>
    <col min="8455" max="8455" width="11.140625" customWidth="1"/>
    <col min="8456" max="8456" width="14.85546875" customWidth="1"/>
    <col min="8457" max="8457" width="56.85546875" customWidth="1"/>
    <col min="8458" max="8458" width="5" customWidth="1"/>
    <col min="8459" max="8459" width="0.85546875" customWidth="1"/>
    <col min="8460" max="8460" width="1.42578125" customWidth="1"/>
    <col min="8705" max="8705" width="2.28515625" customWidth="1"/>
    <col min="8706" max="8706" width="0" hidden="1" customWidth="1"/>
    <col min="8707" max="8707" width="6" customWidth="1"/>
    <col min="8708" max="8708" width="6.5703125" customWidth="1"/>
    <col min="8709" max="8709" width="68.28515625" customWidth="1"/>
    <col min="8710" max="8710" width="19.42578125" customWidth="1"/>
    <col min="8711" max="8711" width="11.140625" customWidth="1"/>
    <col min="8712" max="8712" width="14.85546875" customWidth="1"/>
    <col min="8713" max="8713" width="56.85546875" customWidth="1"/>
    <col min="8714" max="8714" width="5" customWidth="1"/>
    <col min="8715" max="8715" width="0.85546875" customWidth="1"/>
    <col min="8716" max="8716" width="1.42578125" customWidth="1"/>
    <col min="8961" max="8961" width="2.28515625" customWidth="1"/>
    <col min="8962" max="8962" width="0" hidden="1" customWidth="1"/>
    <col min="8963" max="8963" width="6" customWidth="1"/>
    <col min="8964" max="8964" width="6.5703125" customWidth="1"/>
    <col min="8965" max="8965" width="68.28515625" customWidth="1"/>
    <col min="8966" max="8966" width="19.42578125" customWidth="1"/>
    <col min="8967" max="8967" width="11.140625" customWidth="1"/>
    <col min="8968" max="8968" width="14.85546875" customWidth="1"/>
    <col min="8969" max="8969" width="56.85546875" customWidth="1"/>
    <col min="8970" max="8970" width="5" customWidth="1"/>
    <col min="8971" max="8971" width="0.85546875" customWidth="1"/>
    <col min="8972" max="8972" width="1.42578125" customWidth="1"/>
    <col min="9217" max="9217" width="2.28515625" customWidth="1"/>
    <col min="9218" max="9218" width="0" hidden="1" customWidth="1"/>
    <col min="9219" max="9219" width="6" customWidth="1"/>
    <col min="9220" max="9220" width="6.5703125" customWidth="1"/>
    <col min="9221" max="9221" width="68.28515625" customWidth="1"/>
    <col min="9222" max="9222" width="19.42578125" customWidth="1"/>
    <col min="9223" max="9223" width="11.140625" customWidth="1"/>
    <col min="9224" max="9224" width="14.85546875" customWidth="1"/>
    <col min="9225" max="9225" width="56.85546875" customWidth="1"/>
    <col min="9226" max="9226" width="5" customWidth="1"/>
    <col min="9227" max="9227" width="0.85546875" customWidth="1"/>
    <col min="9228" max="9228" width="1.42578125" customWidth="1"/>
    <col min="9473" max="9473" width="2.28515625" customWidth="1"/>
    <col min="9474" max="9474" width="0" hidden="1" customWidth="1"/>
    <col min="9475" max="9475" width="6" customWidth="1"/>
    <col min="9476" max="9476" width="6.5703125" customWidth="1"/>
    <col min="9477" max="9477" width="68.28515625" customWidth="1"/>
    <col min="9478" max="9478" width="19.42578125" customWidth="1"/>
    <col min="9479" max="9479" width="11.140625" customWidth="1"/>
    <col min="9480" max="9480" width="14.85546875" customWidth="1"/>
    <col min="9481" max="9481" width="56.85546875" customWidth="1"/>
    <col min="9482" max="9482" width="5" customWidth="1"/>
    <col min="9483" max="9483" width="0.85546875" customWidth="1"/>
    <col min="9484" max="9484" width="1.42578125" customWidth="1"/>
    <col min="9729" max="9729" width="2.28515625" customWidth="1"/>
    <col min="9730" max="9730" width="0" hidden="1" customWidth="1"/>
    <col min="9731" max="9731" width="6" customWidth="1"/>
    <col min="9732" max="9732" width="6.5703125" customWidth="1"/>
    <col min="9733" max="9733" width="68.28515625" customWidth="1"/>
    <col min="9734" max="9734" width="19.42578125" customWidth="1"/>
    <col min="9735" max="9735" width="11.140625" customWidth="1"/>
    <col min="9736" max="9736" width="14.85546875" customWidth="1"/>
    <col min="9737" max="9737" width="56.85546875" customWidth="1"/>
    <col min="9738" max="9738" width="5" customWidth="1"/>
    <col min="9739" max="9739" width="0.85546875" customWidth="1"/>
    <col min="9740" max="9740" width="1.42578125" customWidth="1"/>
    <col min="9985" max="9985" width="2.28515625" customWidth="1"/>
    <col min="9986" max="9986" width="0" hidden="1" customWidth="1"/>
    <col min="9987" max="9987" width="6" customWidth="1"/>
    <col min="9988" max="9988" width="6.5703125" customWidth="1"/>
    <col min="9989" max="9989" width="68.28515625" customWidth="1"/>
    <col min="9990" max="9990" width="19.42578125" customWidth="1"/>
    <col min="9991" max="9991" width="11.140625" customWidth="1"/>
    <col min="9992" max="9992" width="14.85546875" customWidth="1"/>
    <col min="9993" max="9993" width="56.85546875" customWidth="1"/>
    <col min="9994" max="9994" width="5" customWidth="1"/>
    <col min="9995" max="9995" width="0.85546875" customWidth="1"/>
    <col min="9996" max="9996" width="1.42578125" customWidth="1"/>
    <col min="10241" max="10241" width="2.28515625" customWidth="1"/>
    <col min="10242" max="10242" width="0" hidden="1" customWidth="1"/>
    <col min="10243" max="10243" width="6" customWidth="1"/>
    <col min="10244" max="10244" width="6.5703125" customWidth="1"/>
    <col min="10245" max="10245" width="68.28515625" customWidth="1"/>
    <col min="10246" max="10246" width="19.42578125" customWidth="1"/>
    <col min="10247" max="10247" width="11.140625" customWidth="1"/>
    <col min="10248" max="10248" width="14.85546875" customWidth="1"/>
    <col min="10249" max="10249" width="56.85546875" customWidth="1"/>
    <col min="10250" max="10250" width="5" customWidth="1"/>
    <col min="10251" max="10251" width="0.85546875" customWidth="1"/>
    <col min="10252" max="10252" width="1.42578125" customWidth="1"/>
    <col min="10497" max="10497" width="2.28515625" customWidth="1"/>
    <col min="10498" max="10498" width="0" hidden="1" customWidth="1"/>
    <col min="10499" max="10499" width="6" customWidth="1"/>
    <col min="10500" max="10500" width="6.5703125" customWidth="1"/>
    <col min="10501" max="10501" width="68.28515625" customWidth="1"/>
    <col min="10502" max="10502" width="19.42578125" customWidth="1"/>
    <col min="10503" max="10503" width="11.140625" customWidth="1"/>
    <col min="10504" max="10504" width="14.85546875" customWidth="1"/>
    <col min="10505" max="10505" width="56.85546875" customWidth="1"/>
    <col min="10506" max="10506" width="5" customWidth="1"/>
    <col min="10507" max="10507" width="0.85546875" customWidth="1"/>
    <col min="10508" max="10508" width="1.42578125" customWidth="1"/>
    <col min="10753" max="10753" width="2.28515625" customWidth="1"/>
    <col min="10754" max="10754" width="0" hidden="1" customWidth="1"/>
    <col min="10755" max="10755" width="6" customWidth="1"/>
    <col min="10756" max="10756" width="6.5703125" customWidth="1"/>
    <col min="10757" max="10757" width="68.28515625" customWidth="1"/>
    <col min="10758" max="10758" width="19.42578125" customWidth="1"/>
    <col min="10759" max="10759" width="11.140625" customWidth="1"/>
    <col min="10760" max="10760" width="14.85546875" customWidth="1"/>
    <col min="10761" max="10761" width="56.85546875" customWidth="1"/>
    <col min="10762" max="10762" width="5" customWidth="1"/>
    <col min="10763" max="10763" width="0.85546875" customWidth="1"/>
    <col min="10764" max="10764" width="1.42578125" customWidth="1"/>
    <col min="11009" max="11009" width="2.28515625" customWidth="1"/>
    <col min="11010" max="11010" width="0" hidden="1" customWidth="1"/>
    <col min="11011" max="11011" width="6" customWidth="1"/>
    <col min="11012" max="11012" width="6.5703125" customWidth="1"/>
    <col min="11013" max="11013" width="68.28515625" customWidth="1"/>
    <col min="11014" max="11014" width="19.42578125" customWidth="1"/>
    <col min="11015" max="11015" width="11.140625" customWidth="1"/>
    <col min="11016" max="11016" width="14.85546875" customWidth="1"/>
    <col min="11017" max="11017" width="56.85546875" customWidth="1"/>
    <col min="11018" max="11018" width="5" customWidth="1"/>
    <col min="11019" max="11019" width="0.85546875" customWidth="1"/>
    <col min="11020" max="11020" width="1.42578125" customWidth="1"/>
    <col min="11265" max="11265" width="2.28515625" customWidth="1"/>
    <col min="11266" max="11266" width="0" hidden="1" customWidth="1"/>
    <col min="11267" max="11267" width="6" customWidth="1"/>
    <col min="11268" max="11268" width="6.5703125" customWidth="1"/>
    <col min="11269" max="11269" width="68.28515625" customWidth="1"/>
    <col min="11270" max="11270" width="19.42578125" customWidth="1"/>
    <col min="11271" max="11271" width="11.140625" customWidth="1"/>
    <col min="11272" max="11272" width="14.85546875" customWidth="1"/>
    <col min="11273" max="11273" width="56.85546875" customWidth="1"/>
    <col min="11274" max="11274" width="5" customWidth="1"/>
    <col min="11275" max="11275" width="0.85546875" customWidth="1"/>
    <col min="11276" max="11276" width="1.42578125" customWidth="1"/>
    <col min="11521" max="11521" width="2.28515625" customWidth="1"/>
    <col min="11522" max="11522" width="0" hidden="1" customWidth="1"/>
    <col min="11523" max="11523" width="6" customWidth="1"/>
    <col min="11524" max="11524" width="6.5703125" customWidth="1"/>
    <col min="11525" max="11525" width="68.28515625" customWidth="1"/>
    <col min="11526" max="11526" width="19.42578125" customWidth="1"/>
    <col min="11527" max="11527" width="11.140625" customWidth="1"/>
    <col min="11528" max="11528" width="14.85546875" customWidth="1"/>
    <col min="11529" max="11529" width="56.85546875" customWidth="1"/>
    <col min="11530" max="11530" width="5" customWidth="1"/>
    <col min="11531" max="11531" width="0.85546875" customWidth="1"/>
    <col min="11532" max="11532" width="1.42578125" customWidth="1"/>
    <col min="11777" max="11777" width="2.28515625" customWidth="1"/>
    <col min="11778" max="11778" width="0" hidden="1" customWidth="1"/>
    <col min="11779" max="11779" width="6" customWidth="1"/>
    <col min="11780" max="11780" width="6.5703125" customWidth="1"/>
    <col min="11781" max="11781" width="68.28515625" customWidth="1"/>
    <col min="11782" max="11782" width="19.42578125" customWidth="1"/>
    <col min="11783" max="11783" width="11.140625" customWidth="1"/>
    <col min="11784" max="11784" width="14.85546875" customWidth="1"/>
    <col min="11785" max="11785" width="56.85546875" customWidth="1"/>
    <col min="11786" max="11786" width="5" customWidth="1"/>
    <col min="11787" max="11787" width="0.85546875" customWidth="1"/>
    <col min="11788" max="11788" width="1.42578125" customWidth="1"/>
    <col min="12033" max="12033" width="2.28515625" customWidth="1"/>
    <col min="12034" max="12034" width="0" hidden="1" customWidth="1"/>
    <col min="12035" max="12035" width="6" customWidth="1"/>
    <col min="12036" max="12036" width="6.5703125" customWidth="1"/>
    <col min="12037" max="12037" width="68.28515625" customWidth="1"/>
    <col min="12038" max="12038" width="19.42578125" customWidth="1"/>
    <col min="12039" max="12039" width="11.140625" customWidth="1"/>
    <col min="12040" max="12040" width="14.85546875" customWidth="1"/>
    <col min="12041" max="12041" width="56.85546875" customWidth="1"/>
    <col min="12042" max="12042" width="5" customWidth="1"/>
    <col min="12043" max="12043" width="0.85546875" customWidth="1"/>
    <col min="12044" max="12044" width="1.42578125" customWidth="1"/>
    <col min="12289" max="12289" width="2.28515625" customWidth="1"/>
    <col min="12290" max="12290" width="0" hidden="1" customWidth="1"/>
    <col min="12291" max="12291" width="6" customWidth="1"/>
    <col min="12292" max="12292" width="6.5703125" customWidth="1"/>
    <col min="12293" max="12293" width="68.28515625" customWidth="1"/>
    <col min="12294" max="12294" width="19.42578125" customWidth="1"/>
    <col min="12295" max="12295" width="11.140625" customWidth="1"/>
    <col min="12296" max="12296" width="14.85546875" customWidth="1"/>
    <col min="12297" max="12297" width="56.85546875" customWidth="1"/>
    <col min="12298" max="12298" width="5" customWidth="1"/>
    <col min="12299" max="12299" width="0.85546875" customWidth="1"/>
    <col min="12300" max="12300" width="1.42578125" customWidth="1"/>
    <col min="12545" max="12545" width="2.28515625" customWidth="1"/>
    <col min="12546" max="12546" width="0" hidden="1" customWidth="1"/>
    <col min="12547" max="12547" width="6" customWidth="1"/>
    <col min="12548" max="12548" width="6.5703125" customWidth="1"/>
    <col min="12549" max="12549" width="68.28515625" customWidth="1"/>
    <col min="12550" max="12550" width="19.42578125" customWidth="1"/>
    <col min="12551" max="12551" width="11.140625" customWidth="1"/>
    <col min="12552" max="12552" width="14.85546875" customWidth="1"/>
    <col min="12553" max="12553" width="56.85546875" customWidth="1"/>
    <col min="12554" max="12554" width="5" customWidth="1"/>
    <col min="12555" max="12555" width="0.85546875" customWidth="1"/>
    <col min="12556" max="12556" width="1.42578125" customWidth="1"/>
    <col min="12801" max="12801" width="2.28515625" customWidth="1"/>
    <col min="12802" max="12802" width="0" hidden="1" customWidth="1"/>
    <col min="12803" max="12803" width="6" customWidth="1"/>
    <col min="12804" max="12804" width="6.5703125" customWidth="1"/>
    <col min="12805" max="12805" width="68.28515625" customWidth="1"/>
    <col min="12806" max="12806" width="19.42578125" customWidth="1"/>
    <col min="12807" max="12807" width="11.140625" customWidth="1"/>
    <col min="12808" max="12808" width="14.85546875" customWidth="1"/>
    <col min="12809" max="12809" width="56.85546875" customWidth="1"/>
    <col min="12810" max="12810" width="5" customWidth="1"/>
    <col min="12811" max="12811" width="0.85546875" customWidth="1"/>
    <col min="12812" max="12812" width="1.42578125" customWidth="1"/>
    <col min="13057" max="13057" width="2.28515625" customWidth="1"/>
    <col min="13058" max="13058" width="0" hidden="1" customWidth="1"/>
    <col min="13059" max="13059" width="6" customWidth="1"/>
    <col min="13060" max="13060" width="6.5703125" customWidth="1"/>
    <col min="13061" max="13061" width="68.28515625" customWidth="1"/>
    <col min="13062" max="13062" width="19.42578125" customWidth="1"/>
    <col min="13063" max="13063" width="11.140625" customWidth="1"/>
    <col min="13064" max="13064" width="14.85546875" customWidth="1"/>
    <col min="13065" max="13065" width="56.85546875" customWidth="1"/>
    <col min="13066" max="13066" width="5" customWidth="1"/>
    <col min="13067" max="13067" width="0.85546875" customWidth="1"/>
    <col min="13068" max="13068" width="1.42578125" customWidth="1"/>
    <col min="13313" max="13313" width="2.28515625" customWidth="1"/>
    <col min="13314" max="13314" width="0" hidden="1" customWidth="1"/>
    <col min="13315" max="13315" width="6" customWidth="1"/>
    <col min="13316" max="13316" width="6.5703125" customWidth="1"/>
    <col min="13317" max="13317" width="68.28515625" customWidth="1"/>
    <col min="13318" max="13318" width="19.42578125" customWidth="1"/>
    <col min="13319" max="13319" width="11.140625" customWidth="1"/>
    <col min="13320" max="13320" width="14.85546875" customWidth="1"/>
    <col min="13321" max="13321" width="56.85546875" customWidth="1"/>
    <col min="13322" max="13322" width="5" customWidth="1"/>
    <col min="13323" max="13323" width="0.85546875" customWidth="1"/>
    <col min="13324" max="13324" width="1.42578125" customWidth="1"/>
    <col min="13569" max="13569" width="2.28515625" customWidth="1"/>
    <col min="13570" max="13570" width="0" hidden="1" customWidth="1"/>
    <col min="13571" max="13571" width="6" customWidth="1"/>
    <col min="13572" max="13572" width="6.5703125" customWidth="1"/>
    <col min="13573" max="13573" width="68.28515625" customWidth="1"/>
    <col min="13574" max="13574" width="19.42578125" customWidth="1"/>
    <col min="13575" max="13575" width="11.140625" customWidth="1"/>
    <col min="13576" max="13576" width="14.85546875" customWidth="1"/>
    <col min="13577" max="13577" width="56.85546875" customWidth="1"/>
    <col min="13578" max="13578" width="5" customWidth="1"/>
    <col min="13579" max="13579" width="0.85546875" customWidth="1"/>
    <col min="13580" max="13580" width="1.42578125" customWidth="1"/>
    <col min="13825" max="13825" width="2.28515625" customWidth="1"/>
    <col min="13826" max="13826" width="0" hidden="1" customWidth="1"/>
    <col min="13827" max="13827" width="6" customWidth="1"/>
    <col min="13828" max="13828" width="6.5703125" customWidth="1"/>
    <col min="13829" max="13829" width="68.28515625" customWidth="1"/>
    <col min="13830" max="13830" width="19.42578125" customWidth="1"/>
    <col min="13831" max="13831" width="11.140625" customWidth="1"/>
    <col min="13832" max="13832" width="14.85546875" customWidth="1"/>
    <col min="13833" max="13833" width="56.85546875" customWidth="1"/>
    <col min="13834" max="13834" width="5" customWidth="1"/>
    <col min="13835" max="13835" width="0.85546875" customWidth="1"/>
    <col min="13836" max="13836" width="1.42578125" customWidth="1"/>
    <col min="14081" max="14081" width="2.28515625" customWidth="1"/>
    <col min="14082" max="14082" width="0" hidden="1" customWidth="1"/>
    <col min="14083" max="14083" width="6" customWidth="1"/>
    <col min="14084" max="14084" width="6.5703125" customWidth="1"/>
    <col min="14085" max="14085" width="68.28515625" customWidth="1"/>
    <col min="14086" max="14086" width="19.42578125" customWidth="1"/>
    <col min="14087" max="14087" width="11.140625" customWidth="1"/>
    <col min="14088" max="14088" width="14.85546875" customWidth="1"/>
    <col min="14089" max="14089" width="56.85546875" customWidth="1"/>
    <col min="14090" max="14090" width="5" customWidth="1"/>
    <col min="14091" max="14091" width="0.85546875" customWidth="1"/>
    <col min="14092" max="14092" width="1.42578125" customWidth="1"/>
    <col min="14337" max="14337" width="2.28515625" customWidth="1"/>
    <col min="14338" max="14338" width="0" hidden="1" customWidth="1"/>
    <col min="14339" max="14339" width="6" customWidth="1"/>
    <col min="14340" max="14340" width="6.5703125" customWidth="1"/>
    <col min="14341" max="14341" width="68.28515625" customWidth="1"/>
    <col min="14342" max="14342" width="19.42578125" customWidth="1"/>
    <col min="14343" max="14343" width="11.140625" customWidth="1"/>
    <col min="14344" max="14344" width="14.85546875" customWidth="1"/>
    <col min="14345" max="14345" width="56.85546875" customWidth="1"/>
    <col min="14346" max="14346" width="5" customWidth="1"/>
    <col min="14347" max="14347" width="0.85546875" customWidth="1"/>
    <col min="14348" max="14348" width="1.42578125" customWidth="1"/>
    <col min="14593" max="14593" width="2.28515625" customWidth="1"/>
    <col min="14594" max="14594" width="0" hidden="1" customWidth="1"/>
    <col min="14595" max="14595" width="6" customWidth="1"/>
    <col min="14596" max="14596" width="6.5703125" customWidth="1"/>
    <col min="14597" max="14597" width="68.28515625" customWidth="1"/>
    <col min="14598" max="14598" width="19.42578125" customWidth="1"/>
    <col min="14599" max="14599" width="11.140625" customWidth="1"/>
    <col min="14600" max="14600" width="14.85546875" customWidth="1"/>
    <col min="14601" max="14601" width="56.85546875" customWidth="1"/>
    <col min="14602" max="14602" width="5" customWidth="1"/>
    <col min="14603" max="14603" width="0.85546875" customWidth="1"/>
    <col min="14604" max="14604" width="1.42578125" customWidth="1"/>
    <col min="14849" max="14849" width="2.28515625" customWidth="1"/>
    <col min="14850" max="14850" width="0" hidden="1" customWidth="1"/>
    <col min="14851" max="14851" width="6" customWidth="1"/>
    <col min="14852" max="14852" width="6.5703125" customWidth="1"/>
    <col min="14853" max="14853" width="68.28515625" customWidth="1"/>
    <col min="14854" max="14854" width="19.42578125" customWidth="1"/>
    <col min="14855" max="14855" width="11.140625" customWidth="1"/>
    <col min="14856" max="14856" width="14.85546875" customWidth="1"/>
    <col min="14857" max="14857" width="56.85546875" customWidth="1"/>
    <col min="14858" max="14858" width="5" customWidth="1"/>
    <col min="14859" max="14859" width="0.85546875" customWidth="1"/>
    <col min="14860" max="14860" width="1.42578125" customWidth="1"/>
    <col min="15105" max="15105" width="2.28515625" customWidth="1"/>
    <col min="15106" max="15106" width="0" hidden="1" customWidth="1"/>
    <col min="15107" max="15107" width="6" customWidth="1"/>
    <col min="15108" max="15108" width="6.5703125" customWidth="1"/>
    <col min="15109" max="15109" width="68.28515625" customWidth="1"/>
    <col min="15110" max="15110" width="19.42578125" customWidth="1"/>
    <col min="15111" max="15111" width="11.140625" customWidth="1"/>
    <col min="15112" max="15112" width="14.85546875" customWidth="1"/>
    <col min="15113" max="15113" width="56.85546875" customWidth="1"/>
    <col min="15114" max="15114" width="5" customWidth="1"/>
    <col min="15115" max="15115" width="0.85546875" customWidth="1"/>
    <col min="15116" max="15116" width="1.42578125" customWidth="1"/>
    <col min="15361" max="15361" width="2.28515625" customWidth="1"/>
    <col min="15362" max="15362" width="0" hidden="1" customWidth="1"/>
    <col min="15363" max="15363" width="6" customWidth="1"/>
    <col min="15364" max="15364" width="6.5703125" customWidth="1"/>
    <col min="15365" max="15365" width="68.28515625" customWidth="1"/>
    <col min="15366" max="15366" width="19.42578125" customWidth="1"/>
    <col min="15367" max="15367" width="11.140625" customWidth="1"/>
    <col min="15368" max="15368" width="14.85546875" customWidth="1"/>
    <col min="15369" max="15369" width="56.85546875" customWidth="1"/>
    <col min="15370" max="15370" width="5" customWidth="1"/>
    <col min="15371" max="15371" width="0.85546875" customWidth="1"/>
    <col min="15372" max="15372" width="1.42578125" customWidth="1"/>
    <col min="15617" max="15617" width="2.28515625" customWidth="1"/>
    <col min="15618" max="15618" width="0" hidden="1" customWidth="1"/>
    <col min="15619" max="15619" width="6" customWidth="1"/>
    <col min="15620" max="15620" width="6.5703125" customWidth="1"/>
    <col min="15621" max="15621" width="68.28515625" customWidth="1"/>
    <col min="15622" max="15622" width="19.42578125" customWidth="1"/>
    <col min="15623" max="15623" width="11.140625" customWidth="1"/>
    <col min="15624" max="15624" width="14.85546875" customWidth="1"/>
    <col min="15625" max="15625" width="56.85546875" customWidth="1"/>
    <col min="15626" max="15626" width="5" customWidth="1"/>
    <col min="15627" max="15627" width="0.85546875" customWidth="1"/>
    <col min="15628" max="15628" width="1.42578125" customWidth="1"/>
    <col min="15873" max="15873" width="2.28515625" customWidth="1"/>
    <col min="15874" max="15874" width="0" hidden="1" customWidth="1"/>
    <col min="15875" max="15875" width="6" customWidth="1"/>
    <col min="15876" max="15876" width="6.5703125" customWidth="1"/>
    <col min="15877" max="15877" width="68.28515625" customWidth="1"/>
    <col min="15878" max="15878" width="19.42578125" customWidth="1"/>
    <col min="15879" max="15879" width="11.140625" customWidth="1"/>
    <col min="15880" max="15880" width="14.85546875" customWidth="1"/>
    <col min="15881" max="15881" width="56.85546875" customWidth="1"/>
    <col min="15882" max="15882" width="5" customWidth="1"/>
    <col min="15883" max="15883" width="0.85546875" customWidth="1"/>
    <col min="15884" max="15884" width="1.42578125" customWidth="1"/>
    <col min="16129" max="16129" width="2.28515625" customWidth="1"/>
    <col min="16130" max="16130" width="0" hidden="1" customWidth="1"/>
    <col min="16131" max="16131" width="6" customWidth="1"/>
    <col min="16132" max="16132" width="6.5703125" customWidth="1"/>
    <col min="16133" max="16133" width="68.28515625" customWidth="1"/>
    <col min="16134" max="16134" width="19.42578125" customWidth="1"/>
    <col min="16135" max="16135" width="11.140625" customWidth="1"/>
    <col min="16136" max="16136" width="14.85546875" customWidth="1"/>
    <col min="16137" max="16137" width="56.85546875" customWidth="1"/>
    <col min="16138" max="16138" width="5" customWidth="1"/>
    <col min="16139" max="16139" width="0.85546875" customWidth="1"/>
    <col min="16140" max="16140" width="1.42578125" customWidth="1"/>
  </cols>
  <sheetData>
    <row r="1" spans="2:11" ht="12" customHeight="1" x14ac:dyDescent="0.25"/>
    <row r="2" spans="2:11" ht="74.099999999999994" customHeight="1" x14ac:dyDescent="0.25">
      <c r="J2" s="370"/>
      <c r="K2" s="370"/>
    </row>
    <row r="3" spans="2:11" ht="52.9" customHeight="1" x14ac:dyDescent="0.25">
      <c r="E3" s="372" t="s">
        <v>166</v>
      </c>
      <c r="F3" s="372"/>
      <c r="G3" s="372"/>
      <c r="H3" s="372"/>
      <c r="I3" s="372"/>
    </row>
    <row r="4" spans="2:11" ht="12.4" customHeight="1" x14ac:dyDescent="0.25">
      <c r="C4" s="233"/>
      <c r="D4" s="234"/>
      <c r="E4" s="234"/>
      <c r="F4" s="234"/>
      <c r="G4" s="234"/>
      <c r="H4" s="234"/>
      <c r="I4" s="235"/>
    </row>
    <row r="5" spans="2:11" ht="17.100000000000001" customHeight="1" x14ac:dyDescent="0.25">
      <c r="C5" s="373" t="s">
        <v>167</v>
      </c>
      <c r="D5" s="374"/>
      <c r="E5" s="374"/>
      <c r="I5" s="236"/>
    </row>
    <row r="6" spans="2:11" ht="5.0999999999999996" customHeight="1" x14ac:dyDescent="0.25">
      <c r="C6" s="237"/>
      <c r="D6" s="238"/>
      <c r="E6" s="238"/>
      <c r="I6" s="236"/>
    </row>
    <row r="7" spans="2:11" ht="17.100000000000001" customHeight="1" x14ac:dyDescent="0.25">
      <c r="C7" s="373" t="s">
        <v>168</v>
      </c>
      <c r="D7" s="374"/>
      <c r="E7" s="374"/>
      <c r="I7" s="236"/>
    </row>
    <row r="8" spans="2:11" ht="3.95" customHeight="1" x14ac:dyDescent="0.25">
      <c r="C8" s="237"/>
      <c r="D8" s="238"/>
      <c r="E8" s="238"/>
      <c r="I8" s="236"/>
    </row>
    <row r="9" spans="2:11" ht="17.100000000000001" customHeight="1" x14ac:dyDescent="0.25">
      <c r="C9" s="373" t="s">
        <v>169</v>
      </c>
      <c r="D9" s="374"/>
      <c r="E9" s="374"/>
      <c r="I9" s="236"/>
    </row>
    <row r="10" spans="2:11" ht="4.5" customHeight="1" x14ac:dyDescent="0.25">
      <c r="C10" s="239"/>
      <c r="D10" s="240"/>
      <c r="E10" s="240"/>
      <c r="F10" s="240"/>
      <c r="G10" s="240"/>
      <c r="H10" s="240"/>
      <c r="I10" s="241"/>
    </row>
    <row r="11" spans="2:11" ht="15.2" customHeight="1" x14ac:dyDescent="0.25"/>
    <row r="12" spans="2:11" ht="45.6" customHeight="1" x14ac:dyDescent="0.25">
      <c r="B12" s="369" t="s">
        <v>170</v>
      </c>
      <c r="C12" s="370"/>
      <c r="D12" s="370"/>
      <c r="E12" s="370"/>
      <c r="F12" s="370"/>
      <c r="G12" s="370"/>
      <c r="H12" s="370"/>
      <c r="I12" s="370"/>
      <c r="J12" s="370"/>
    </row>
    <row r="13" spans="2:11" ht="29.25" customHeight="1" x14ac:dyDescent="0.25">
      <c r="B13" s="371" t="s">
        <v>171</v>
      </c>
      <c r="C13" s="365"/>
      <c r="D13" s="371" t="s">
        <v>172</v>
      </c>
      <c r="E13" s="365"/>
      <c r="F13" s="371" t="s">
        <v>173</v>
      </c>
      <c r="G13" s="365"/>
      <c r="H13" s="242" t="s">
        <v>174</v>
      </c>
      <c r="I13" s="371" t="s">
        <v>175</v>
      </c>
      <c r="J13" s="365"/>
    </row>
    <row r="14" spans="2:11" ht="12.75" customHeight="1" x14ac:dyDescent="0.25">
      <c r="B14" s="364">
        <v>1</v>
      </c>
      <c r="C14" s="365"/>
      <c r="D14" s="364" t="s">
        <v>176</v>
      </c>
      <c r="E14" s="365"/>
      <c r="F14" s="366">
        <v>374662.06</v>
      </c>
      <c r="G14" s="365"/>
      <c r="H14" s="243" t="s">
        <v>177</v>
      </c>
      <c r="I14" s="364" t="s">
        <v>178</v>
      </c>
      <c r="J14" s="365"/>
    </row>
    <row r="15" spans="2:11" ht="12.75" customHeight="1" x14ac:dyDescent="0.25">
      <c r="B15" s="364">
        <v>2</v>
      </c>
      <c r="C15" s="365"/>
      <c r="D15" s="364" t="s">
        <v>179</v>
      </c>
      <c r="E15" s="365"/>
      <c r="F15" s="366">
        <v>367734.09</v>
      </c>
      <c r="G15" s="365"/>
      <c r="H15" s="243" t="s">
        <v>180</v>
      </c>
      <c r="I15" s="364" t="s">
        <v>178</v>
      </c>
      <c r="J15" s="365"/>
    </row>
    <row r="16" spans="2:11" ht="12.75" customHeight="1" x14ac:dyDescent="0.25">
      <c r="B16" s="243"/>
      <c r="C16" s="244">
        <v>3</v>
      </c>
      <c r="D16" s="364" t="s">
        <v>181</v>
      </c>
      <c r="E16" s="365"/>
      <c r="F16" s="366">
        <v>335170.82</v>
      </c>
      <c r="G16" s="365"/>
      <c r="H16" s="243" t="s">
        <v>182</v>
      </c>
      <c r="I16" s="364" t="s">
        <v>178</v>
      </c>
      <c r="J16" s="365"/>
    </row>
    <row r="17" spans="1:10" ht="24" customHeight="1" x14ac:dyDescent="0.25">
      <c r="B17" s="367"/>
      <c r="C17" s="365"/>
      <c r="D17" s="367" t="s">
        <v>14</v>
      </c>
      <c r="E17" s="365"/>
      <c r="F17" s="368">
        <v>1077566.97</v>
      </c>
      <c r="G17" s="365"/>
      <c r="H17" s="245"/>
      <c r="I17" s="367"/>
      <c r="J17" s="365"/>
    </row>
    <row r="18" spans="1:10" ht="45.6" customHeight="1" x14ac:dyDescent="0.25">
      <c r="B18" s="369" t="s">
        <v>183</v>
      </c>
      <c r="C18" s="370"/>
      <c r="D18" s="370"/>
      <c r="E18" s="370"/>
      <c r="F18" s="370"/>
      <c r="G18" s="370"/>
      <c r="H18" s="370"/>
      <c r="I18" s="370"/>
      <c r="J18" s="370"/>
    </row>
    <row r="19" spans="1:10" ht="21" customHeight="1" x14ac:dyDescent="0.25">
      <c r="B19" s="371" t="s">
        <v>171</v>
      </c>
      <c r="C19" s="365"/>
      <c r="D19" s="371" t="s">
        <v>172</v>
      </c>
      <c r="E19" s="365"/>
      <c r="F19" s="371" t="s">
        <v>173</v>
      </c>
      <c r="G19" s="365"/>
      <c r="H19" s="242" t="s">
        <v>174</v>
      </c>
      <c r="I19" s="371" t="s">
        <v>175</v>
      </c>
      <c r="J19" s="365"/>
    </row>
    <row r="20" spans="1:10" ht="12.75" customHeight="1" x14ac:dyDescent="0.25">
      <c r="B20" s="364">
        <v>1</v>
      </c>
      <c r="C20" s="365"/>
      <c r="D20" s="364" t="s">
        <v>184</v>
      </c>
      <c r="E20" s="365"/>
      <c r="F20" s="366">
        <v>4687.3100000000004</v>
      </c>
      <c r="G20" s="365"/>
      <c r="H20" s="243" t="s">
        <v>185</v>
      </c>
      <c r="I20" s="364" t="s">
        <v>186</v>
      </c>
      <c r="J20" s="365"/>
    </row>
    <row r="21" spans="1:10" ht="12.75" customHeight="1" x14ac:dyDescent="0.25">
      <c r="B21" s="364">
        <v>2</v>
      </c>
      <c r="C21" s="365"/>
      <c r="D21" s="364" t="s">
        <v>184</v>
      </c>
      <c r="E21" s="365"/>
      <c r="F21" s="366">
        <v>369.49</v>
      </c>
      <c r="G21" s="365"/>
      <c r="H21" s="243" t="s">
        <v>187</v>
      </c>
      <c r="I21" s="364" t="s">
        <v>186</v>
      </c>
      <c r="J21" s="365"/>
    </row>
    <row r="22" spans="1:10" ht="29.25" customHeight="1" x14ac:dyDescent="0.25">
      <c r="B22" s="367"/>
      <c r="C22" s="365"/>
      <c r="D22" s="367" t="s">
        <v>14</v>
      </c>
      <c r="E22" s="365"/>
      <c r="F22" s="368">
        <v>5056.8</v>
      </c>
      <c r="G22" s="365"/>
      <c r="H22" s="245"/>
      <c r="I22" s="367"/>
      <c r="J22" s="365"/>
    </row>
    <row r="23" spans="1:10" ht="45.6" customHeight="1" x14ac:dyDescent="0.25">
      <c r="B23" s="369" t="s">
        <v>188</v>
      </c>
      <c r="C23" s="370"/>
      <c r="D23" s="370"/>
      <c r="E23" s="370"/>
      <c r="F23" s="370"/>
      <c r="G23" s="370"/>
      <c r="H23" s="370"/>
      <c r="I23" s="370"/>
      <c r="J23" s="370"/>
    </row>
    <row r="24" spans="1:10" ht="12.75" customHeight="1" x14ac:dyDescent="0.25">
      <c r="A24" s="160"/>
      <c r="B24" s="371" t="s">
        <v>171</v>
      </c>
      <c r="C24" s="365"/>
      <c r="D24" s="371" t="s">
        <v>172</v>
      </c>
      <c r="E24" s="365"/>
      <c r="F24" s="371" t="s">
        <v>173</v>
      </c>
      <c r="G24" s="365"/>
      <c r="H24" s="242" t="s">
        <v>174</v>
      </c>
      <c r="I24" s="371" t="s">
        <v>175</v>
      </c>
      <c r="J24" s="365"/>
    </row>
    <row r="25" spans="1:10" ht="12.75" customHeight="1" x14ac:dyDescent="0.25">
      <c r="A25" s="160"/>
      <c r="B25" s="364">
        <v>1</v>
      </c>
      <c r="C25" s="365"/>
      <c r="D25" s="364" t="s">
        <v>189</v>
      </c>
      <c r="E25" s="365"/>
      <c r="F25" s="366">
        <v>135</v>
      </c>
      <c r="G25" s="365"/>
      <c r="H25" s="243" t="s">
        <v>190</v>
      </c>
      <c r="I25" s="364" t="s">
        <v>191</v>
      </c>
      <c r="J25" s="365"/>
    </row>
    <row r="26" spans="1:10" ht="12.75" customHeight="1" x14ac:dyDescent="0.25">
      <c r="A26" s="160"/>
      <c r="B26" s="364">
        <v>2</v>
      </c>
      <c r="C26" s="365"/>
      <c r="D26" s="364" t="s">
        <v>189</v>
      </c>
      <c r="E26" s="365"/>
      <c r="F26" s="366">
        <v>135</v>
      </c>
      <c r="G26" s="365"/>
      <c r="H26" s="243" t="s">
        <v>190</v>
      </c>
      <c r="I26" s="364" t="s">
        <v>192</v>
      </c>
      <c r="J26" s="365"/>
    </row>
    <row r="27" spans="1:10" ht="12.75" customHeight="1" x14ac:dyDescent="0.25">
      <c r="A27" s="160"/>
      <c r="B27" s="364">
        <v>3</v>
      </c>
      <c r="C27" s="365"/>
      <c r="D27" s="364" t="s">
        <v>193</v>
      </c>
      <c r="E27" s="365"/>
      <c r="F27" s="366">
        <v>117</v>
      </c>
      <c r="G27" s="365"/>
      <c r="H27" s="243" t="s">
        <v>190</v>
      </c>
      <c r="I27" s="364" t="s">
        <v>192</v>
      </c>
      <c r="J27" s="365"/>
    </row>
    <row r="28" spans="1:10" ht="12.75" customHeight="1" x14ac:dyDescent="0.25">
      <c r="A28" s="160"/>
      <c r="B28" s="364">
        <v>4</v>
      </c>
      <c r="C28" s="365"/>
      <c r="D28" s="364" t="s">
        <v>194</v>
      </c>
      <c r="E28" s="365"/>
      <c r="F28" s="366">
        <v>593.4</v>
      </c>
      <c r="G28" s="365"/>
      <c r="H28" s="243" t="s">
        <v>190</v>
      </c>
      <c r="I28" s="364" t="s">
        <v>195</v>
      </c>
      <c r="J28" s="365"/>
    </row>
    <row r="29" spans="1:10" ht="12.75" customHeight="1" x14ac:dyDescent="0.25">
      <c r="A29" s="160"/>
      <c r="B29" s="364">
        <v>5</v>
      </c>
      <c r="C29" s="365"/>
      <c r="D29" s="364" t="s">
        <v>194</v>
      </c>
      <c r="E29" s="365"/>
      <c r="F29" s="366">
        <v>593.4</v>
      </c>
      <c r="G29" s="365"/>
      <c r="H29" s="243" t="s">
        <v>196</v>
      </c>
      <c r="I29" s="364" t="s">
        <v>191</v>
      </c>
      <c r="J29" s="365"/>
    </row>
    <row r="30" spans="1:10" ht="12.75" customHeight="1" x14ac:dyDescent="0.25">
      <c r="A30" s="160"/>
      <c r="B30" s="364">
        <v>6</v>
      </c>
      <c r="C30" s="365"/>
      <c r="D30" s="364" t="s">
        <v>197</v>
      </c>
      <c r="E30" s="365"/>
      <c r="F30" s="366">
        <v>66.599999999999994</v>
      </c>
      <c r="G30" s="365"/>
      <c r="H30" s="243" t="s">
        <v>187</v>
      </c>
      <c r="I30" s="364" t="s">
        <v>195</v>
      </c>
      <c r="J30" s="365"/>
    </row>
    <row r="31" spans="1:10" ht="12.75" customHeight="1" x14ac:dyDescent="0.25">
      <c r="A31" s="160"/>
      <c r="B31" s="364">
        <v>7</v>
      </c>
      <c r="C31" s="365"/>
      <c r="D31" s="364" t="s">
        <v>198</v>
      </c>
      <c r="E31" s="365"/>
      <c r="F31" s="366">
        <v>163.80000000000001</v>
      </c>
      <c r="G31" s="365"/>
      <c r="H31" s="243" t="s">
        <v>177</v>
      </c>
      <c r="I31" s="364" t="s">
        <v>199</v>
      </c>
      <c r="J31" s="365"/>
    </row>
    <row r="32" spans="1:10" ht="12.75" customHeight="1" x14ac:dyDescent="0.25">
      <c r="A32" s="160"/>
      <c r="B32" s="364">
        <v>8</v>
      </c>
      <c r="C32" s="365"/>
      <c r="D32" s="364" t="s">
        <v>200</v>
      </c>
      <c r="E32" s="365"/>
      <c r="F32" s="366">
        <v>78</v>
      </c>
      <c r="G32" s="365"/>
      <c r="H32" s="243" t="s">
        <v>201</v>
      </c>
      <c r="I32" s="364" t="s">
        <v>202</v>
      </c>
      <c r="J32" s="365"/>
    </row>
    <row r="33" spans="1:14" ht="12.75" customHeight="1" x14ac:dyDescent="0.25">
      <c r="A33" s="160"/>
      <c r="B33" s="364">
        <v>9</v>
      </c>
      <c r="C33" s="365"/>
      <c r="D33" s="364" t="s">
        <v>203</v>
      </c>
      <c r="E33" s="365"/>
      <c r="F33" s="366">
        <v>902.88</v>
      </c>
      <c r="G33" s="365"/>
      <c r="H33" s="243" t="s">
        <v>204</v>
      </c>
      <c r="I33" s="364" t="s">
        <v>205</v>
      </c>
      <c r="J33" s="365"/>
    </row>
    <row r="34" spans="1:14" ht="12.75" customHeight="1" x14ac:dyDescent="0.25">
      <c r="A34" s="160"/>
      <c r="B34" s="364">
        <v>10</v>
      </c>
      <c r="C34" s="365"/>
      <c r="D34" s="364" t="s">
        <v>206</v>
      </c>
      <c r="E34" s="365"/>
      <c r="F34" s="366">
        <v>180</v>
      </c>
      <c r="G34" s="365"/>
      <c r="H34" s="243" t="s">
        <v>207</v>
      </c>
      <c r="I34" s="364" t="s">
        <v>208</v>
      </c>
      <c r="J34" s="365"/>
    </row>
    <row r="35" spans="1:14" ht="12.75" customHeight="1" x14ac:dyDescent="0.25">
      <c r="A35" s="160"/>
      <c r="B35" s="364">
        <v>11</v>
      </c>
      <c r="C35" s="365"/>
      <c r="D35" s="364" t="s">
        <v>209</v>
      </c>
      <c r="E35" s="365"/>
      <c r="F35" s="366">
        <v>162</v>
      </c>
      <c r="G35" s="365"/>
      <c r="H35" s="243" t="s">
        <v>210</v>
      </c>
      <c r="I35" s="364" t="s">
        <v>211</v>
      </c>
      <c r="J35" s="365"/>
    </row>
    <row r="36" spans="1:14" ht="12.75" customHeight="1" x14ac:dyDescent="0.25">
      <c r="A36" s="160"/>
      <c r="B36" s="364">
        <v>12</v>
      </c>
      <c r="C36" s="365"/>
      <c r="D36" s="364" t="s">
        <v>212</v>
      </c>
      <c r="E36" s="365"/>
      <c r="F36" s="366">
        <v>311.60000000000002</v>
      </c>
      <c r="G36" s="365"/>
      <c r="H36" s="243" t="s">
        <v>213</v>
      </c>
      <c r="I36" s="364" t="s">
        <v>214</v>
      </c>
      <c r="J36" s="365"/>
    </row>
    <row r="37" spans="1:14" ht="12.75" customHeight="1" x14ac:dyDescent="0.25">
      <c r="A37" s="160"/>
      <c r="B37" s="364">
        <v>13</v>
      </c>
      <c r="C37" s="365"/>
      <c r="D37" s="364" t="s">
        <v>215</v>
      </c>
      <c r="E37" s="365"/>
      <c r="F37" s="366">
        <v>78</v>
      </c>
      <c r="G37" s="365"/>
      <c r="H37" s="243" t="s">
        <v>216</v>
      </c>
      <c r="I37" s="364" t="s">
        <v>217</v>
      </c>
      <c r="J37" s="365"/>
    </row>
    <row r="38" spans="1:14" ht="12.75" customHeight="1" x14ac:dyDescent="0.25">
      <c r="A38" s="160"/>
      <c r="B38" s="364">
        <v>14</v>
      </c>
      <c r="C38" s="365"/>
      <c r="D38" s="364" t="s">
        <v>218</v>
      </c>
      <c r="E38" s="365"/>
      <c r="F38" s="366">
        <v>266.39999999999998</v>
      </c>
      <c r="G38" s="365"/>
      <c r="H38" s="243" t="s">
        <v>216</v>
      </c>
      <c r="I38" s="364" t="s">
        <v>217</v>
      </c>
      <c r="J38" s="365"/>
    </row>
    <row r="39" spans="1:14" ht="12.75" customHeight="1" x14ac:dyDescent="0.25">
      <c r="A39" s="160"/>
      <c r="B39" s="364">
        <v>15</v>
      </c>
      <c r="C39" s="365"/>
      <c r="D39" s="364" t="s">
        <v>219</v>
      </c>
      <c r="E39" s="365"/>
      <c r="F39" s="366">
        <v>168</v>
      </c>
      <c r="G39" s="365"/>
      <c r="H39" s="243" t="s">
        <v>216</v>
      </c>
      <c r="I39" s="364" t="s">
        <v>217</v>
      </c>
      <c r="J39" s="365"/>
    </row>
    <row r="40" spans="1:14" ht="12.75" customHeight="1" x14ac:dyDescent="0.25">
      <c r="A40" s="160"/>
      <c r="B40" s="364">
        <v>16</v>
      </c>
      <c r="C40" s="365"/>
      <c r="D40" s="364" t="s">
        <v>220</v>
      </c>
      <c r="E40" s="365"/>
      <c r="F40" s="366">
        <v>39</v>
      </c>
      <c r="G40" s="365"/>
      <c r="H40" s="243" t="s">
        <v>201</v>
      </c>
      <c r="I40" s="364" t="s">
        <v>221</v>
      </c>
      <c r="J40" s="365"/>
    </row>
    <row r="41" spans="1:14" ht="12.75" customHeight="1" x14ac:dyDescent="0.25">
      <c r="A41" s="160"/>
      <c r="B41" s="364">
        <v>17</v>
      </c>
      <c r="C41" s="365"/>
      <c r="D41" s="364" t="s">
        <v>222</v>
      </c>
      <c r="E41" s="365"/>
      <c r="F41" s="366">
        <v>593.4</v>
      </c>
      <c r="G41" s="365"/>
      <c r="H41" s="243" t="s">
        <v>196</v>
      </c>
      <c r="I41" s="364" t="s">
        <v>223</v>
      </c>
      <c r="J41" s="365"/>
    </row>
    <row r="42" spans="1:14" ht="12.75" customHeight="1" x14ac:dyDescent="0.25">
      <c r="A42" s="160"/>
      <c r="B42" s="364">
        <v>18</v>
      </c>
      <c r="C42" s="365"/>
      <c r="D42" s="364" t="s">
        <v>224</v>
      </c>
      <c r="E42" s="365"/>
      <c r="F42" s="366">
        <v>103.5</v>
      </c>
      <c r="G42" s="365"/>
      <c r="H42" s="243" t="s">
        <v>196</v>
      </c>
      <c r="I42" s="364" t="s">
        <v>225</v>
      </c>
      <c r="J42" s="365"/>
    </row>
    <row r="43" spans="1:14" ht="27.75" customHeight="1" x14ac:dyDescent="0.25">
      <c r="A43" s="160"/>
      <c r="B43" s="367"/>
      <c r="C43" s="365"/>
      <c r="D43" s="367" t="s">
        <v>14</v>
      </c>
      <c r="E43" s="365"/>
      <c r="F43" s="368">
        <v>4686.9799999999996</v>
      </c>
      <c r="G43" s="365"/>
      <c r="H43" s="245"/>
      <c r="I43" s="367"/>
      <c r="J43" s="365"/>
      <c r="N43" s="246"/>
    </row>
    <row r="44" spans="1:14" ht="45.6" customHeight="1" x14ac:dyDescent="0.25">
      <c r="B44" s="369" t="s">
        <v>226</v>
      </c>
      <c r="C44" s="370"/>
      <c r="D44" s="370"/>
      <c r="E44" s="370"/>
      <c r="F44" s="370"/>
      <c r="G44" s="370"/>
      <c r="H44" s="370"/>
      <c r="I44" s="370"/>
      <c r="J44" s="370"/>
    </row>
    <row r="45" spans="1:14" ht="32.25" customHeight="1" x14ac:dyDescent="0.25">
      <c r="B45" s="371" t="s">
        <v>171</v>
      </c>
      <c r="C45" s="365"/>
      <c r="D45" s="371" t="s">
        <v>172</v>
      </c>
      <c r="E45" s="365"/>
      <c r="F45" s="371" t="s">
        <v>173</v>
      </c>
      <c r="G45" s="365"/>
      <c r="H45" s="242" t="s">
        <v>174</v>
      </c>
      <c r="I45" s="371" t="s">
        <v>175</v>
      </c>
      <c r="J45" s="365"/>
    </row>
    <row r="46" spans="1:14" ht="12.75" customHeight="1" x14ac:dyDescent="0.25">
      <c r="B46" s="364">
        <v>1</v>
      </c>
      <c r="C46" s="365"/>
      <c r="D46" s="364" t="s">
        <v>227</v>
      </c>
      <c r="E46" s="365"/>
      <c r="F46" s="366">
        <v>712.1</v>
      </c>
      <c r="G46" s="365"/>
      <c r="H46" s="243" t="s">
        <v>190</v>
      </c>
      <c r="I46" s="364" t="s">
        <v>195</v>
      </c>
      <c r="J46" s="365"/>
    </row>
    <row r="47" spans="1:14" ht="12.75" customHeight="1" x14ac:dyDescent="0.25">
      <c r="B47" s="364">
        <v>2</v>
      </c>
      <c r="C47" s="365"/>
      <c r="D47" s="364" t="s">
        <v>228</v>
      </c>
      <c r="E47" s="365"/>
      <c r="F47" s="366">
        <v>136</v>
      </c>
      <c r="G47" s="365"/>
      <c r="H47" s="243" t="s">
        <v>190</v>
      </c>
      <c r="I47" s="364" t="s">
        <v>217</v>
      </c>
      <c r="J47" s="365"/>
    </row>
    <row r="48" spans="1:14" ht="12.75" customHeight="1" x14ac:dyDescent="0.25">
      <c r="B48" s="364">
        <v>3</v>
      </c>
      <c r="C48" s="365"/>
      <c r="D48" s="364" t="s">
        <v>229</v>
      </c>
      <c r="E48" s="365"/>
      <c r="F48" s="366">
        <v>320</v>
      </c>
      <c r="G48" s="365"/>
      <c r="H48" s="243" t="s">
        <v>190</v>
      </c>
      <c r="I48" s="364" t="s">
        <v>217</v>
      </c>
      <c r="J48" s="365"/>
    </row>
    <row r="49" spans="2:10" ht="12.75" customHeight="1" x14ac:dyDescent="0.25">
      <c r="B49" s="364">
        <v>4</v>
      </c>
      <c r="C49" s="365"/>
      <c r="D49" s="364" t="s">
        <v>227</v>
      </c>
      <c r="E49" s="365"/>
      <c r="F49" s="366">
        <v>655.5</v>
      </c>
      <c r="G49" s="365"/>
      <c r="H49" s="243" t="s">
        <v>196</v>
      </c>
      <c r="I49" s="364" t="s">
        <v>191</v>
      </c>
      <c r="J49" s="365"/>
    </row>
    <row r="50" spans="2:10" ht="12.75" customHeight="1" x14ac:dyDescent="0.25">
      <c r="B50" s="364">
        <v>5</v>
      </c>
      <c r="C50" s="365"/>
      <c r="D50" s="364" t="s">
        <v>227</v>
      </c>
      <c r="E50" s="365"/>
      <c r="F50" s="366">
        <v>56.6</v>
      </c>
      <c r="G50" s="365"/>
      <c r="H50" s="243" t="s">
        <v>230</v>
      </c>
      <c r="I50" s="364" t="s">
        <v>223</v>
      </c>
      <c r="J50" s="365"/>
    </row>
    <row r="51" spans="2:10" ht="12.75" customHeight="1" x14ac:dyDescent="0.25">
      <c r="B51" s="364">
        <v>6</v>
      </c>
      <c r="C51" s="365"/>
      <c r="D51" s="364" t="s">
        <v>231</v>
      </c>
      <c r="E51" s="365"/>
      <c r="F51" s="366">
        <v>60</v>
      </c>
      <c r="G51" s="365"/>
      <c r="H51" s="243" t="s">
        <v>201</v>
      </c>
      <c r="I51" s="364" t="s">
        <v>202</v>
      </c>
      <c r="J51" s="365"/>
    </row>
    <row r="52" spans="2:10" ht="12.75" customHeight="1" x14ac:dyDescent="0.25">
      <c r="B52" s="364">
        <v>7</v>
      </c>
      <c r="C52" s="365"/>
      <c r="D52" s="364" t="s">
        <v>232</v>
      </c>
      <c r="E52" s="365"/>
      <c r="F52" s="366">
        <v>577.5</v>
      </c>
      <c r="G52" s="365"/>
      <c r="H52" s="243" t="s">
        <v>204</v>
      </c>
      <c r="I52" s="364" t="s">
        <v>205</v>
      </c>
      <c r="J52" s="365"/>
    </row>
    <row r="53" spans="2:10" ht="12.75" customHeight="1" x14ac:dyDescent="0.25">
      <c r="B53" s="364">
        <v>8</v>
      </c>
      <c r="C53" s="365"/>
      <c r="D53" s="364" t="s">
        <v>233</v>
      </c>
      <c r="E53" s="365"/>
      <c r="F53" s="366">
        <v>56.6</v>
      </c>
      <c r="G53" s="365"/>
      <c r="H53" s="243" t="s">
        <v>234</v>
      </c>
      <c r="I53" s="364" t="s">
        <v>191</v>
      </c>
      <c r="J53" s="365"/>
    </row>
    <row r="54" spans="2:10" ht="12.75" customHeight="1" x14ac:dyDescent="0.25">
      <c r="B54" s="364">
        <v>9</v>
      </c>
      <c r="C54" s="365"/>
      <c r="D54" s="364" t="s">
        <v>235</v>
      </c>
      <c r="E54" s="365"/>
      <c r="F54" s="366">
        <v>511.17</v>
      </c>
      <c r="G54" s="365"/>
      <c r="H54" s="243" t="s">
        <v>213</v>
      </c>
      <c r="I54" s="364" t="s">
        <v>214</v>
      </c>
      <c r="J54" s="365"/>
    </row>
    <row r="55" spans="2:10" ht="12.75" customHeight="1" x14ac:dyDescent="0.25">
      <c r="B55" s="364">
        <v>10</v>
      </c>
      <c r="C55" s="365"/>
      <c r="D55" s="364" t="s">
        <v>236</v>
      </c>
      <c r="E55" s="365"/>
      <c r="F55" s="366">
        <v>165</v>
      </c>
      <c r="G55" s="365"/>
      <c r="H55" s="243" t="s">
        <v>190</v>
      </c>
      <c r="I55" s="364" t="s">
        <v>214</v>
      </c>
      <c r="J55" s="365"/>
    </row>
    <row r="56" spans="2:10" ht="12.75" customHeight="1" x14ac:dyDescent="0.25">
      <c r="B56" s="364">
        <v>11</v>
      </c>
      <c r="C56" s="365"/>
      <c r="D56" s="364" t="s">
        <v>237</v>
      </c>
      <c r="E56" s="365"/>
      <c r="F56" s="366">
        <v>655.5</v>
      </c>
      <c r="G56" s="365"/>
      <c r="H56" s="243" t="s">
        <v>196</v>
      </c>
      <c r="I56" s="364" t="s">
        <v>223</v>
      </c>
      <c r="J56" s="365"/>
    </row>
    <row r="57" spans="2:10" ht="12.75" customHeight="1" x14ac:dyDescent="0.25">
      <c r="B57" s="364">
        <v>12</v>
      </c>
      <c r="C57" s="365"/>
      <c r="D57" s="364" t="s">
        <v>236</v>
      </c>
      <c r="E57" s="365"/>
      <c r="F57" s="366">
        <v>165</v>
      </c>
      <c r="G57" s="365"/>
      <c r="H57" s="243" t="s">
        <v>196</v>
      </c>
      <c r="I57" s="364" t="s">
        <v>238</v>
      </c>
      <c r="J57" s="365"/>
    </row>
    <row r="58" spans="2:10" ht="12.75" customHeight="1" x14ac:dyDescent="0.25">
      <c r="B58" s="364">
        <v>13</v>
      </c>
      <c r="C58" s="365"/>
      <c r="D58" s="364" t="s">
        <v>236</v>
      </c>
      <c r="E58" s="365"/>
      <c r="F58" s="366">
        <v>165</v>
      </c>
      <c r="G58" s="365"/>
      <c r="H58" s="243" t="s">
        <v>196</v>
      </c>
      <c r="I58" s="364" t="s">
        <v>239</v>
      </c>
      <c r="J58" s="365"/>
    </row>
    <row r="59" spans="2:10" ht="21" customHeight="1" x14ac:dyDescent="0.25">
      <c r="B59" s="367"/>
      <c r="C59" s="365"/>
      <c r="D59" s="367" t="s">
        <v>14</v>
      </c>
      <c r="E59" s="365"/>
      <c r="F59" s="368">
        <v>4235.9699999999993</v>
      </c>
      <c r="G59" s="365"/>
      <c r="H59" s="245"/>
      <c r="I59" s="367"/>
      <c r="J59" s="365"/>
    </row>
    <row r="60" spans="2:10" ht="45.6" customHeight="1" x14ac:dyDescent="0.25">
      <c r="B60" s="369" t="s">
        <v>240</v>
      </c>
      <c r="C60" s="370"/>
      <c r="D60" s="370"/>
      <c r="E60" s="370"/>
      <c r="F60" s="370"/>
      <c r="G60" s="370"/>
      <c r="H60" s="370"/>
      <c r="I60" s="370"/>
      <c r="J60" s="370"/>
    </row>
    <row r="61" spans="2:10" ht="23.25" customHeight="1" x14ac:dyDescent="0.25">
      <c r="B61" s="371" t="s">
        <v>171</v>
      </c>
      <c r="C61" s="365"/>
      <c r="D61" s="371" t="s">
        <v>172</v>
      </c>
      <c r="E61" s="365"/>
      <c r="F61" s="371" t="s">
        <v>173</v>
      </c>
      <c r="G61" s="365"/>
      <c r="H61" s="242" t="s">
        <v>174</v>
      </c>
      <c r="I61" s="371" t="s">
        <v>175</v>
      </c>
      <c r="J61" s="365"/>
    </row>
    <row r="62" spans="2:10" ht="33.75" customHeight="1" x14ac:dyDescent="0.25">
      <c r="B62" s="364">
        <v>1</v>
      </c>
      <c r="C62" s="365"/>
      <c r="D62" s="364" t="s">
        <v>241</v>
      </c>
      <c r="E62" s="365"/>
      <c r="F62" s="366">
        <v>18.75</v>
      </c>
      <c r="G62" s="365"/>
      <c r="H62" s="243" t="s">
        <v>190</v>
      </c>
      <c r="I62" s="364" t="s">
        <v>217</v>
      </c>
      <c r="J62" s="365"/>
    </row>
    <row r="63" spans="2:10" ht="18.75" customHeight="1" x14ac:dyDescent="0.25">
      <c r="B63" s="367"/>
      <c r="C63" s="365"/>
      <c r="D63" s="367" t="s">
        <v>14</v>
      </c>
      <c r="E63" s="365"/>
      <c r="F63" s="368">
        <v>18.75</v>
      </c>
      <c r="G63" s="365"/>
      <c r="H63" s="245"/>
      <c r="I63" s="367"/>
      <c r="J63" s="365"/>
    </row>
    <row r="64" spans="2:10" ht="45.6" customHeight="1" x14ac:dyDescent="0.25">
      <c r="B64" s="369" t="s">
        <v>242</v>
      </c>
      <c r="C64" s="370"/>
      <c r="D64" s="370"/>
      <c r="E64" s="370"/>
      <c r="F64" s="370"/>
      <c r="G64" s="370"/>
      <c r="H64" s="370"/>
      <c r="I64" s="370"/>
      <c r="J64" s="370"/>
    </row>
    <row r="65" spans="2:10" ht="25.5" customHeight="1" x14ac:dyDescent="0.25">
      <c r="B65" s="371" t="s">
        <v>171</v>
      </c>
      <c r="C65" s="365"/>
      <c r="D65" s="371" t="s">
        <v>172</v>
      </c>
      <c r="E65" s="365"/>
      <c r="F65" s="371" t="s">
        <v>173</v>
      </c>
      <c r="G65" s="365"/>
      <c r="H65" s="242" t="s">
        <v>174</v>
      </c>
      <c r="I65" s="371" t="s">
        <v>175</v>
      </c>
      <c r="J65" s="365"/>
    </row>
    <row r="66" spans="2:10" ht="12.75" customHeight="1" x14ac:dyDescent="0.25">
      <c r="B66" s="364">
        <v>1</v>
      </c>
      <c r="C66" s="365"/>
      <c r="D66" s="364" t="s">
        <v>243</v>
      </c>
      <c r="E66" s="365"/>
      <c r="F66" s="366">
        <v>2984.01</v>
      </c>
      <c r="G66" s="365"/>
      <c r="H66" s="243" t="s">
        <v>244</v>
      </c>
      <c r="I66" s="364" t="s">
        <v>245</v>
      </c>
      <c r="J66" s="365"/>
    </row>
    <row r="67" spans="2:10" ht="12.75" customHeight="1" x14ac:dyDescent="0.25">
      <c r="B67" s="364">
        <v>2</v>
      </c>
      <c r="C67" s="365"/>
      <c r="D67" s="364" t="s">
        <v>246</v>
      </c>
      <c r="E67" s="365"/>
      <c r="F67" s="366">
        <v>281.14</v>
      </c>
      <c r="G67" s="365"/>
      <c r="H67" s="243" t="s">
        <v>244</v>
      </c>
      <c r="I67" s="364" t="s">
        <v>245</v>
      </c>
      <c r="J67" s="365"/>
    </row>
    <row r="68" spans="2:10" ht="12.75" customHeight="1" x14ac:dyDescent="0.25">
      <c r="B68" s="364">
        <v>3</v>
      </c>
      <c r="C68" s="365"/>
      <c r="D68" s="364" t="s">
        <v>247</v>
      </c>
      <c r="E68" s="365"/>
      <c r="F68" s="366">
        <v>189.87</v>
      </c>
      <c r="G68" s="365"/>
      <c r="H68" s="243" t="s">
        <v>213</v>
      </c>
      <c r="I68" s="364" t="s">
        <v>245</v>
      </c>
      <c r="J68" s="365"/>
    </row>
    <row r="69" spans="2:10" ht="12.75" customHeight="1" x14ac:dyDescent="0.25">
      <c r="B69" s="364">
        <v>4</v>
      </c>
      <c r="C69" s="365"/>
      <c r="D69" s="364" t="s">
        <v>243</v>
      </c>
      <c r="E69" s="365"/>
      <c r="F69" s="366">
        <v>3012</v>
      </c>
      <c r="G69" s="365"/>
      <c r="H69" s="243" t="s">
        <v>213</v>
      </c>
      <c r="I69" s="364" t="s">
        <v>245</v>
      </c>
      <c r="J69" s="365"/>
    </row>
    <row r="70" spans="2:10" ht="19.5" customHeight="1" x14ac:dyDescent="0.25">
      <c r="B70" s="367"/>
      <c r="C70" s="365"/>
      <c r="D70" s="367" t="s">
        <v>14</v>
      </c>
      <c r="E70" s="365"/>
      <c r="F70" s="368">
        <v>6467.02</v>
      </c>
      <c r="G70" s="365"/>
      <c r="H70" s="245"/>
      <c r="I70" s="367"/>
      <c r="J70" s="365"/>
    </row>
    <row r="71" spans="2:10" ht="45.6" customHeight="1" x14ac:dyDescent="0.25">
      <c r="B71" s="369" t="s">
        <v>248</v>
      </c>
      <c r="C71" s="370"/>
      <c r="D71" s="370"/>
      <c r="E71" s="370"/>
      <c r="F71" s="370"/>
      <c r="G71" s="370"/>
      <c r="H71" s="370"/>
      <c r="I71" s="370"/>
      <c r="J71" s="370"/>
    </row>
    <row r="72" spans="2:10" ht="12.75" customHeight="1" x14ac:dyDescent="0.25">
      <c r="B72" s="371" t="s">
        <v>171</v>
      </c>
      <c r="C72" s="365"/>
      <c r="D72" s="371" t="s">
        <v>172</v>
      </c>
      <c r="E72" s="365"/>
      <c r="F72" s="371" t="s">
        <v>173</v>
      </c>
      <c r="G72" s="365"/>
      <c r="H72" s="242" t="s">
        <v>174</v>
      </c>
      <c r="I72" s="371" t="s">
        <v>175</v>
      </c>
      <c r="J72" s="365"/>
    </row>
    <row r="73" spans="2:10" ht="12.75" customHeight="1" x14ac:dyDescent="0.25">
      <c r="B73" s="364">
        <v>1</v>
      </c>
      <c r="C73" s="365"/>
      <c r="D73" s="364" t="s">
        <v>249</v>
      </c>
      <c r="E73" s="365"/>
      <c r="F73" s="366">
        <v>1539</v>
      </c>
      <c r="G73" s="365"/>
      <c r="H73" s="243" t="s">
        <v>250</v>
      </c>
      <c r="I73" s="364" t="s">
        <v>251</v>
      </c>
      <c r="J73" s="365"/>
    </row>
    <row r="74" spans="2:10" ht="12.75" customHeight="1" x14ac:dyDescent="0.25">
      <c r="B74" s="364">
        <v>2</v>
      </c>
      <c r="C74" s="365"/>
      <c r="D74" s="364" t="s">
        <v>249</v>
      </c>
      <c r="E74" s="365"/>
      <c r="F74" s="366">
        <v>1539</v>
      </c>
      <c r="G74" s="365"/>
      <c r="H74" s="243" t="s">
        <v>250</v>
      </c>
      <c r="I74" s="364" t="s">
        <v>252</v>
      </c>
      <c r="J74" s="365"/>
    </row>
    <row r="75" spans="2:10" x14ac:dyDescent="0.25">
      <c r="B75" s="367"/>
      <c r="C75" s="365"/>
      <c r="D75" s="367" t="s">
        <v>14</v>
      </c>
      <c r="E75" s="365"/>
      <c r="F75" s="368">
        <v>3078</v>
      </c>
      <c r="G75" s="365"/>
      <c r="H75" s="245"/>
      <c r="I75" s="367"/>
      <c r="J75" s="365"/>
    </row>
    <row r="76" spans="2:10" ht="45.6" customHeight="1" x14ac:dyDescent="0.25">
      <c r="B76" s="369" t="s">
        <v>253</v>
      </c>
      <c r="C76" s="370"/>
      <c r="D76" s="370"/>
      <c r="E76" s="370"/>
      <c r="F76" s="370"/>
      <c r="G76" s="370"/>
      <c r="H76" s="370"/>
      <c r="I76" s="370"/>
      <c r="J76" s="370"/>
    </row>
    <row r="77" spans="2:10" ht="27" customHeight="1" x14ac:dyDescent="0.25">
      <c r="B77" s="371" t="s">
        <v>171</v>
      </c>
      <c r="C77" s="365"/>
      <c r="D77" s="371" t="s">
        <v>172</v>
      </c>
      <c r="E77" s="365"/>
      <c r="F77" s="371" t="s">
        <v>173</v>
      </c>
      <c r="G77" s="365"/>
      <c r="H77" s="242" t="s">
        <v>174</v>
      </c>
      <c r="I77" s="371" t="s">
        <v>175</v>
      </c>
      <c r="J77" s="365"/>
    </row>
    <row r="78" spans="2:10" ht="12.75" customHeight="1" x14ac:dyDescent="0.25">
      <c r="B78" s="364">
        <v>1</v>
      </c>
      <c r="C78" s="365"/>
      <c r="D78" s="364" t="s">
        <v>254</v>
      </c>
      <c r="E78" s="365"/>
      <c r="F78" s="366">
        <v>50</v>
      </c>
      <c r="G78" s="365"/>
      <c r="H78" s="243" t="s">
        <v>255</v>
      </c>
      <c r="I78" s="364" t="s">
        <v>256</v>
      </c>
      <c r="J78" s="365"/>
    </row>
    <row r="79" spans="2:10" ht="12.75" customHeight="1" x14ac:dyDescent="0.25">
      <c r="B79" s="364">
        <v>2</v>
      </c>
      <c r="C79" s="365"/>
      <c r="D79" s="364" t="s">
        <v>257</v>
      </c>
      <c r="E79" s="365"/>
      <c r="F79" s="366">
        <v>50</v>
      </c>
      <c r="G79" s="365"/>
      <c r="H79" s="243" t="s">
        <v>244</v>
      </c>
      <c r="I79" s="364" t="s">
        <v>256</v>
      </c>
      <c r="J79" s="365"/>
    </row>
    <row r="80" spans="2:10" ht="12.75" customHeight="1" x14ac:dyDescent="0.25">
      <c r="B80" s="364">
        <v>3</v>
      </c>
      <c r="C80" s="365"/>
      <c r="D80" s="364" t="s">
        <v>258</v>
      </c>
      <c r="E80" s="365"/>
      <c r="F80" s="366">
        <v>586.92999999999995</v>
      </c>
      <c r="G80" s="365"/>
      <c r="H80" s="243" t="s">
        <v>230</v>
      </c>
      <c r="I80" s="364" t="s">
        <v>259</v>
      </c>
      <c r="J80" s="365"/>
    </row>
    <row r="81" spans="2:10" ht="12.75" customHeight="1" x14ac:dyDescent="0.25">
      <c r="B81" s="364">
        <v>4</v>
      </c>
      <c r="C81" s="365"/>
      <c r="D81" s="364" t="s">
        <v>260</v>
      </c>
      <c r="E81" s="365"/>
      <c r="F81" s="366">
        <v>171</v>
      </c>
      <c r="G81" s="365"/>
      <c r="H81" s="243" t="s">
        <v>261</v>
      </c>
      <c r="I81" s="364" t="s">
        <v>262</v>
      </c>
      <c r="J81" s="365"/>
    </row>
    <row r="82" spans="2:10" ht="12.75" customHeight="1" x14ac:dyDescent="0.25">
      <c r="B82" s="364">
        <v>5</v>
      </c>
      <c r="C82" s="365"/>
      <c r="D82" s="364" t="s">
        <v>263</v>
      </c>
      <c r="E82" s="365"/>
      <c r="F82" s="366">
        <v>90</v>
      </c>
      <c r="G82" s="365"/>
      <c r="H82" s="243" t="s">
        <v>216</v>
      </c>
      <c r="I82" s="364" t="s">
        <v>264</v>
      </c>
      <c r="J82" s="365"/>
    </row>
    <row r="83" spans="2:10" ht="12.75" customHeight="1" x14ac:dyDescent="0.25">
      <c r="B83" s="364">
        <v>6</v>
      </c>
      <c r="C83" s="365"/>
      <c r="D83" s="364" t="s">
        <v>265</v>
      </c>
      <c r="E83" s="365"/>
      <c r="F83" s="366">
        <v>90</v>
      </c>
      <c r="G83" s="365"/>
      <c r="H83" s="243" t="s">
        <v>216</v>
      </c>
      <c r="I83" s="364" t="s">
        <v>264</v>
      </c>
      <c r="J83" s="365"/>
    </row>
    <row r="84" spans="2:10" ht="12.75" customHeight="1" x14ac:dyDescent="0.25">
      <c r="B84" s="364">
        <v>7</v>
      </c>
      <c r="C84" s="365"/>
      <c r="D84" s="364" t="s">
        <v>263</v>
      </c>
      <c r="E84" s="365"/>
      <c r="F84" s="366">
        <v>90</v>
      </c>
      <c r="G84" s="365"/>
      <c r="H84" s="243" t="s">
        <v>216</v>
      </c>
      <c r="I84" s="364" t="s">
        <v>264</v>
      </c>
      <c r="J84" s="365"/>
    </row>
    <row r="85" spans="2:10" ht="12.75" customHeight="1" x14ac:dyDescent="0.25">
      <c r="B85" s="364">
        <v>8</v>
      </c>
      <c r="C85" s="365"/>
      <c r="D85" s="364" t="s">
        <v>265</v>
      </c>
      <c r="E85" s="365"/>
      <c r="F85" s="366">
        <v>90</v>
      </c>
      <c r="G85" s="365"/>
      <c r="H85" s="243" t="s">
        <v>216</v>
      </c>
      <c r="I85" s="364" t="s">
        <v>264</v>
      </c>
      <c r="J85" s="365"/>
    </row>
    <row r="86" spans="2:10" ht="12.75" customHeight="1" x14ac:dyDescent="0.25">
      <c r="B86" s="364">
        <v>9</v>
      </c>
      <c r="C86" s="365"/>
      <c r="D86" s="364" t="s">
        <v>266</v>
      </c>
      <c r="E86" s="365"/>
      <c r="F86" s="366">
        <v>50</v>
      </c>
      <c r="G86" s="365"/>
      <c r="H86" s="243" t="s">
        <v>267</v>
      </c>
      <c r="I86" s="364" t="s">
        <v>256</v>
      </c>
      <c r="J86" s="365"/>
    </row>
    <row r="87" spans="2:10" ht="12.75" customHeight="1" x14ac:dyDescent="0.25">
      <c r="B87" s="364">
        <v>10</v>
      </c>
      <c r="C87" s="365"/>
      <c r="D87" s="364" t="s">
        <v>268</v>
      </c>
      <c r="E87" s="365"/>
      <c r="F87" s="366">
        <v>171</v>
      </c>
      <c r="G87" s="365"/>
      <c r="H87" s="243" t="s">
        <v>261</v>
      </c>
      <c r="I87" s="364" t="s">
        <v>262</v>
      </c>
      <c r="J87" s="365"/>
    </row>
    <row r="88" spans="2:10" ht="12.75" customHeight="1" x14ac:dyDescent="0.25">
      <c r="B88" s="364">
        <v>11</v>
      </c>
      <c r="C88" s="365"/>
      <c r="D88" s="364" t="s">
        <v>269</v>
      </c>
      <c r="E88" s="365"/>
      <c r="F88" s="366">
        <v>50</v>
      </c>
      <c r="G88" s="365"/>
      <c r="H88" s="243" t="s">
        <v>270</v>
      </c>
      <c r="I88" s="364" t="s">
        <v>256</v>
      </c>
      <c r="J88" s="365"/>
    </row>
    <row r="89" spans="2:10" ht="12.75" customHeight="1" x14ac:dyDescent="0.25">
      <c r="B89" s="364">
        <v>12</v>
      </c>
      <c r="C89" s="365"/>
      <c r="D89" s="364" t="s">
        <v>271</v>
      </c>
      <c r="E89" s="365"/>
      <c r="F89" s="366">
        <v>72</v>
      </c>
      <c r="G89" s="365"/>
      <c r="H89" s="243" t="s">
        <v>272</v>
      </c>
      <c r="I89" s="364" t="s">
        <v>273</v>
      </c>
      <c r="J89" s="365"/>
    </row>
    <row r="90" spans="2:10" ht="12.75" customHeight="1" x14ac:dyDescent="0.25">
      <c r="B90" s="364">
        <v>13</v>
      </c>
      <c r="C90" s="365"/>
      <c r="D90" s="364" t="s">
        <v>274</v>
      </c>
      <c r="E90" s="365"/>
      <c r="F90" s="366">
        <v>154.57</v>
      </c>
      <c r="G90" s="365"/>
      <c r="H90" s="243" t="s">
        <v>275</v>
      </c>
      <c r="I90" s="364" t="s">
        <v>259</v>
      </c>
      <c r="J90" s="365"/>
    </row>
    <row r="91" spans="2:10" ht="12.75" customHeight="1" x14ac:dyDescent="0.25">
      <c r="B91" s="364">
        <v>14</v>
      </c>
      <c r="C91" s="365"/>
      <c r="D91" s="364" t="s">
        <v>274</v>
      </c>
      <c r="E91" s="365"/>
      <c r="F91" s="366">
        <v>146.91999999999999</v>
      </c>
      <c r="G91" s="365"/>
      <c r="H91" s="243" t="s">
        <v>275</v>
      </c>
      <c r="I91" s="364" t="s">
        <v>259</v>
      </c>
      <c r="J91" s="365"/>
    </row>
    <row r="92" spans="2:10" ht="12.75" customHeight="1" x14ac:dyDescent="0.25">
      <c r="B92" s="364">
        <v>15</v>
      </c>
      <c r="C92" s="365"/>
      <c r="D92" s="364" t="s">
        <v>276</v>
      </c>
      <c r="E92" s="365"/>
      <c r="F92" s="366">
        <v>50</v>
      </c>
      <c r="G92" s="365"/>
      <c r="H92" s="243" t="s">
        <v>277</v>
      </c>
      <c r="I92" s="364" t="s">
        <v>256</v>
      </c>
      <c r="J92" s="365"/>
    </row>
    <row r="93" spans="2:10" ht="12.75" customHeight="1" x14ac:dyDescent="0.25">
      <c r="B93" s="364">
        <v>16</v>
      </c>
      <c r="C93" s="365"/>
      <c r="D93" s="364" t="s">
        <v>278</v>
      </c>
      <c r="E93" s="365"/>
      <c r="F93" s="366">
        <v>50</v>
      </c>
      <c r="G93" s="365"/>
      <c r="H93" s="243" t="s">
        <v>234</v>
      </c>
      <c r="I93" s="364" t="s">
        <v>256</v>
      </c>
      <c r="J93" s="365"/>
    </row>
    <row r="94" spans="2:10" ht="12.75" customHeight="1" x14ac:dyDescent="0.25">
      <c r="B94" s="364">
        <v>17</v>
      </c>
      <c r="C94" s="365"/>
      <c r="D94" s="364" t="s">
        <v>279</v>
      </c>
      <c r="E94" s="365"/>
      <c r="F94" s="366">
        <v>35</v>
      </c>
      <c r="G94" s="365"/>
      <c r="H94" s="243" t="s">
        <v>280</v>
      </c>
      <c r="I94" s="364" t="s">
        <v>281</v>
      </c>
      <c r="J94" s="365"/>
    </row>
    <row r="95" spans="2:10" ht="21.75" customHeight="1" x14ac:dyDescent="0.25">
      <c r="B95" s="367"/>
      <c r="C95" s="365"/>
      <c r="D95" s="367" t="s">
        <v>14</v>
      </c>
      <c r="E95" s="365"/>
      <c r="F95" s="368">
        <v>1997.4199999999998</v>
      </c>
      <c r="G95" s="365"/>
      <c r="H95" s="245"/>
      <c r="I95" s="367"/>
      <c r="J95" s="365"/>
    </row>
    <row r="96" spans="2:10" ht="45.6" customHeight="1" x14ac:dyDescent="0.25">
      <c r="B96" s="369" t="s">
        <v>282</v>
      </c>
      <c r="C96" s="370"/>
      <c r="D96" s="370"/>
      <c r="E96" s="370"/>
      <c r="F96" s="370"/>
      <c r="G96" s="370"/>
      <c r="H96" s="370"/>
      <c r="I96" s="370"/>
      <c r="J96" s="370"/>
    </row>
    <row r="97" spans="2:10" ht="27" customHeight="1" x14ac:dyDescent="0.25">
      <c r="B97" s="371" t="s">
        <v>171</v>
      </c>
      <c r="C97" s="365"/>
      <c r="D97" s="371" t="s">
        <v>172</v>
      </c>
      <c r="E97" s="365"/>
      <c r="F97" s="371" t="s">
        <v>173</v>
      </c>
      <c r="G97" s="365"/>
      <c r="H97" s="242" t="s">
        <v>174</v>
      </c>
      <c r="I97" s="371" t="s">
        <v>175</v>
      </c>
      <c r="J97" s="365"/>
    </row>
    <row r="98" spans="2:10" ht="12.75" customHeight="1" x14ac:dyDescent="0.25">
      <c r="B98" s="364">
        <v>1</v>
      </c>
      <c r="C98" s="365"/>
      <c r="D98" s="364" t="s">
        <v>283</v>
      </c>
      <c r="E98" s="365"/>
      <c r="F98" s="366">
        <v>13.19</v>
      </c>
      <c r="G98" s="365"/>
      <c r="H98" s="243" t="s">
        <v>190</v>
      </c>
      <c r="I98" s="364" t="s">
        <v>284</v>
      </c>
      <c r="J98" s="365"/>
    </row>
    <row r="99" spans="2:10" ht="23.25" customHeight="1" x14ac:dyDescent="0.25">
      <c r="B99" s="367"/>
      <c r="C99" s="365"/>
      <c r="D99" s="367" t="s">
        <v>14</v>
      </c>
      <c r="E99" s="365"/>
      <c r="F99" s="368">
        <v>13.19</v>
      </c>
      <c r="G99" s="365"/>
      <c r="H99" s="245"/>
      <c r="I99" s="367"/>
      <c r="J99" s="365"/>
    </row>
    <row r="100" spans="2:10" ht="45.6" customHeight="1" x14ac:dyDescent="0.25">
      <c r="B100" s="369" t="s">
        <v>285</v>
      </c>
      <c r="C100" s="370"/>
      <c r="D100" s="370"/>
      <c r="E100" s="370"/>
      <c r="F100" s="370"/>
      <c r="G100" s="370"/>
      <c r="H100" s="370"/>
      <c r="I100" s="370"/>
      <c r="J100" s="370"/>
    </row>
    <row r="101" spans="2:10" ht="20.25" customHeight="1" x14ac:dyDescent="0.25">
      <c r="B101" s="371" t="s">
        <v>171</v>
      </c>
      <c r="C101" s="365"/>
      <c r="D101" s="371" t="s">
        <v>172</v>
      </c>
      <c r="E101" s="365"/>
      <c r="F101" s="371" t="s">
        <v>173</v>
      </c>
      <c r="G101" s="365"/>
      <c r="H101" s="242" t="s">
        <v>174</v>
      </c>
      <c r="I101" s="371" t="s">
        <v>175</v>
      </c>
      <c r="J101" s="365"/>
    </row>
    <row r="102" spans="2:10" ht="12.75" customHeight="1" x14ac:dyDescent="0.25">
      <c r="B102" s="364">
        <v>1</v>
      </c>
      <c r="C102" s="365"/>
      <c r="D102" s="364" t="s">
        <v>286</v>
      </c>
      <c r="E102" s="365"/>
      <c r="F102" s="366">
        <v>286</v>
      </c>
      <c r="G102" s="365"/>
      <c r="H102" s="243" t="s">
        <v>287</v>
      </c>
      <c r="I102" s="364" t="s">
        <v>288</v>
      </c>
      <c r="J102" s="365"/>
    </row>
    <row r="103" spans="2:10" ht="12.75" customHeight="1" x14ac:dyDescent="0.25">
      <c r="B103" s="364">
        <v>2</v>
      </c>
      <c r="C103" s="365"/>
      <c r="D103" s="364" t="s">
        <v>289</v>
      </c>
      <c r="E103" s="365"/>
      <c r="F103" s="366">
        <v>3537.06</v>
      </c>
      <c r="G103" s="365"/>
      <c r="H103" s="243" t="s">
        <v>290</v>
      </c>
      <c r="I103" s="364" t="s">
        <v>291</v>
      </c>
      <c r="J103" s="365"/>
    </row>
    <row r="104" spans="2:10" ht="12.75" customHeight="1" x14ac:dyDescent="0.25">
      <c r="B104" s="364">
        <v>3</v>
      </c>
      <c r="C104" s="365"/>
      <c r="D104" s="364" t="s">
        <v>292</v>
      </c>
      <c r="E104" s="365"/>
      <c r="F104" s="366">
        <v>124.6</v>
      </c>
      <c r="G104" s="365"/>
      <c r="H104" s="243" t="s">
        <v>177</v>
      </c>
      <c r="I104" s="364" t="s">
        <v>293</v>
      </c>
      <c r="J104" s="365"/>
    </row>
    <row r="105" spans="2:10" ht="12.75" customHeight="1" x14ac:dyDescent="0.25">
      <c r="B105" s="364">
        <v>4</v>
      </c>
      <c r="C105" s="365"/>
      <c r="D105" s="364" t="s">
        <v>294</v>
      </c>
      <c r="E105" s="365"/>
      <c r="F105" s="366">
        <v>5373.92</v>
      </c>
      <c r="G105" s="365"/>
      <c r="H105" s="243" t="s">
        <v>295</v>
      </c>
      <c r="I105" s="364" t="s">
        <v>291</v>
      </c>
      <c r="J105" s="365"/>
    </row>
    <row r="106" spans="2:10" ht="12.75" customHeight="1" x14ac:dyDescent="0.25">
      <c r="B106" s="364">
        <v>5</v>
      </c>
      <c r="C106" s="365"/>
      <c r="D106" s="364" t="s">
        <v>294</v>
      </c>
      <c r="E106" s="365"/>
      <c r="F106" s="366">
        <v>5515.62</v>
      </c>
      <c r="G106" s="365"/>
      <c r="H106" s="243" t="s">
        <v>296</v>
      </c>
      <c r="I106" s="364" t="s">
        <v>291</v>
      </c>
      <c r="J106" s="365"/>
    </row>
    <row r="107" spans="2:10" ht="12.75" customHeight="1" x14ac:dyDescent="0.25">
      <c r="B107" s="364">
        <v>6</v>
      </c>
      <c r="C107" s="365"/>
      <c r="D107" s="364" t="s">
        <v>297</v>
      </c>
      <c r="E107" s="365"/>
      <c r="F107" s="366">
        <v>243.4</v>
      </c>
      <c r="G107" s="365"/>
      <c r="H107" s="243" t="s">
        <v>280</v>
      </c>
      <c r="I107" s="364" t="s">
        <v>288</v>
      </c>
      <c r="J107" s="365"/>
    </row>
    <row r="108" spans="2:10" ht="28.5" customHeight="1" x14ac:dyDescent="0.25">
      <c r="B108" s="367"/>
      <c r="C108" s="365"/>
      <c r="D108" s="367" t="s">
        <v>14</v>
      </c>
      <c r="E108" s="365"/>
      <c r="F108" s="368">
        <v>15080.6</v>
      </c>
      <c r="G108" s="365"/>
      <c r="H108" s="245"/>
      <c r="I108" s="367"/>
      <c r="J108" s="365"/>
    </row>
    <row r="109" spans="2:10" ht="45.6" customHeight="1" x14ac:dyDescent="0.25">
      <c r="B109" s="369" t="s">
        <v>298</v>
      </c>
      <c r="C109" s="370"/>
      <c r="D109" s="370"/>
      <c r="E109" s="370"/>
      <c r="F109" s="370"/>
      <c r="G109" s="370"/>
      <c r="H109" s="370"/>
      <c r="I109" s="370"/>
      <c r="J109" s="370"/>
    </row>
    <row r="110" spans="2:10" ht="12.75" customHeight="1" x14ac:dyDescent="0.25">
      <c r="B110" s="371" t="s">
        <v>171</v>
      </c>
      <c r="C110" s="365"/>
      <c r="D110" s="371" t="s">
        <v>172</v>
      </c>
      <c r="E110" s="365"/>
      <c r="F110" s="371" t="s">
        <v>173</v>
      </c>
      <c r="G110" s="365"/>
      <c r="H110" s="242" t="s">
        <v>174</v>
      </c>
      <c r="I110" s="371" t="s">
        <v>175</v>
      </c>
      <c r="J110" s="365"/>
    </row>
    <row r="111" spans="2:10" ht="12.75" customHeight="1" x14ac:dyDescent="0.25">
      <c r="B111" s="364">
        <v>1</v>
      </c>
      <c r="C111" s="365"/>
      <c r="D111" s="364" t="s">
        <v>299</v>
      </c>
      <c r="E111" s="365"/>
      <c r="F111" s="366">
        <v>3000</v>
      </c>
      <c r="G111" s="365"/>
      <c r="H111" s="243" t="s">
        <v>187</v>
      </c>
      <c r="I111" s="364" t="s">
        <v>300</v>
      </c>
      <c r="J111" s="365"/>
    </row>
    <row r="112" spans="2:10" ht="36.75" customHeight="1" x14ac:dyDescent="0.25">
      <c r="B112" s="367"/>
      <c r="C112" s="365"/>
      <c r="D112" s="367" t="s">
        <v>14</v>
      </c>
      <c r="E112" s="365"/>
      <c r="F112" s="368">
        <v>3000</v>
      </c>
      <c r="G112" s="365"/>
      <c r="H112" s="245"/>
      <c r="I112" s="367"/>
      <c r="J112" s="365"/>
    </row>
    <row r="113" spans="5:6" ht="12.6" customHeight="1" x14ac:dyDescent="0.25"/>
    <row r="114" spans="5:6" ht="37.5" customHeight="1" x14ac:dyDescent="0.25"/>
    <row r="116" spans="5:6" ht="15.75" x14ac:dyDescent="0.25">
      <c r="E116" s="247" t="s">
        <v>301</v>
      </c>
      <c r="F116" s="248">
        <f>F17</f>
        <v>1077566.97</v>
      </c>
    </row>
    <row r="117" spans="5:6" ht="15.75" x14ac:dyDescent="0.25">
      <c r="E117" s="247" t="s">
        <v>302</v>
      </c>
      <c r="F117" s="249">
        <f>F22+F43+F59+F63+F70+F75+F95+F99+F108-126.21</f>
        <v>40508.519999999997</v>
      </c>
    </row>
    <row r="118" spans="5:6" ht="15.75" x14ac:dyDescent="0.25">
      <c r="E118" s="247" t="s">
        <v>303</v>
      </c>
      <c r="F118" s="248">
        <f>F112</f>
        <v>3000</v>
      </c>
    </row>
    <row r="119" spans="5:6" ht="15.75" x14ac:dyDescent="0.25">
      <c r="E119" s="247" t="s">
        <v>304</v>
      </c>
      <c r="F119" s="248">
        <f>SUM(F116:F118)</f>
        <v>1121075.49</v>
      </c>
    </row>
    <row r="121" spans="5:6" x14ac:dyDescent="0.25">
      <c r="F121" s="246"/>
    </row>
  </sheetData>
  <mergeCells count="375">
    <mergeCell ref="J2:K2"/>
    <mergeCell ref="E3:I3"/>
    <mergeCell ref="C5:E5"/>
    <mergeCell ref="C7:E7"/>
    <mergeCell ref="C9:E9"/>
    <mergeCell ref="B12:J12"/>
    <mergeCell ref="B15:C15"/>
    <mergeCell ref="D15:E15"/>
    <mergeCell ref="F15:G15"/>
    <mergeCell ref="I15:J15"/>
    <mergeCell ref="D16:E16"/>
    <mergeCell ref="F16:G16"/>
    <mergeCell ref="I16:J16"/>
    <mergeCell ref="B13:C13"/>
    <mergeCell ref="D13:E13"/>
    <mergeCell ref="F13:G13"/>
    <mergeCell ref="I13:J13"/>
    <mergeCell ref="B14:C14"/>
    <mergeCell ref="D14:E14"/>
    <mergeCell ref="F14:G14"/>
    <mergeCell ref="I14:J14"/>
    <mergeCell ref="B20:C20"/>
    <mergeCell ref="D20:E20"/>
    <mergeCell ref="F20:G20"/>
    <mergeCell ref="I20:J20"/>
    <mergeCell ref="B21:C21"/>
    <mergeCell ref="D21:E21"/>
    <mergeCell ref="F21:G21"/>
    <mergeCell ref="I21:J21"/>
    <mergeCell ref="B17:C17"/>
    <mergeCell ref="D17:E17"/>
    <mergeCell ref="F17:G17"/>
    <mergeCell ref="I17:J17"/>
    <mergeCell ref="B18:J18"/>
    <mergeCell ref="B19:C19"/>
    <mergeCell ref="D19:E19"/>
    <mergeCell ref="F19:G19"/>
    <mergeCell ref="I19:J19"/>
    <mergeCell ref="B25:C25"/>
    <mergeCell ref="D25:E25"/>
    <mergeCell ref="F25:G25"/>
    <mergeCell ref="I25:J25"/>
    <mergeCell ref="B26:C26"/>
    <mergeCell ref="D26:E26"/>
    <mergeCell ref="F26:G26"/>
    <mergeCell ref="I26:J26"/>
    <mergeCell ref="B22:C22"/>
    <mergeCell ref="D22:E22"/>
    <mergeCell ref="F22:G22"/>
    <mergeCell ref="I22:J22"/>
    <mergeCell ref="B23:J23"/>
    <mergeCell ref="B24:C24"/>
    <mergeCell ref="D24:E24"/>
    <mergeCell ref="F24:G24"/>
    <mergeCell ref="I24:J24"/>
    <mergeCell ref="B29:C29"/>
    <mergeCell ref="D29:E29"/>
    <mergeCell ref="F29:G29"/>
    <mergeCell ref="I29:J29"/>
    <mergeCell ref="B30:C30"/>
    <mergeCell ref="D30:E30"/>
    <mergeCell ref="F30:G30"/>
    <mergeCell ref="I30:J30"/>
    <mergeCell ref="B27:C27"/>
    <mergeCell ref="D27:E27"/>
    <mergeCell ref="F27:G27"/>
    <mergeCell ref="I27:J27"/>
    <mergeCell ref="B28:C28"/>
    <mergeCell ref="D28:E28"/>
    <mergeCell ref="F28:G28"/>
    <mergeCell ref="I28:J28"/>
    <mergeCell ref="B33:C33"/>
    <mergeCell ref="D33:E33"/>
    <mergeCell ref="F33:G33"/>
    <mergeCell ref="I33:J33"/>
    <mergeCell ref="B34:C34"/>
    <mergeCell ref="D34:E34"/>
    <mergeCell ref="F34:G34"/>
    <mergeCell ref="I34:J34"/>
    <mergeCell ref="B31:C31"/>
    <mergeCell ref="D31:E31"/>
    <mergeCell ref="F31:G31"/>
    <mergeCell ref="I31:J31"/>
    <mergeCell ref="B32:C32"/>
    <mergeCell ref="D32:E32"/>
    <mergeCell ref="F32:G32"/>
    <mergeCell ref="I32:J32"/>
    <mergeCell ref="B37:C37"/>
    <mergeCell ref="D37:E37"/>
    <mergeCell ref="F37:G37"/>
    <mergeCell ref="I37:J37"/>
    <mergeCell ref="B38:C38"/>
    <mergeCell ref="D38:E38"/>
    <mergeCell ref="F38:G38"/>
    <mergeCell ref="I38:J38"/>
    <mergeCell ref="B35:C35"/>
    <mergeCell ref="D35:E35"/>
    <mergeCell ref="F35:G35"/>
    <mergeCell ref="I35:J35"/>
    <mergeCell ref="B36:C36"/>
    <mergeCell ref="D36:E36"/>
    <mergeCell ref="F36:G36"/>
    <mergeCell ref="I36:J36"/>
    <mergeCell ref="B41:C41"/>
    <mergeCell ref="D41:E41"/>
    <mergeCell ref="F41:G41"/>
    <mergeCell ref="I41:J41"/>
    <mergeCell ref="B42:C42"/>
    <mergeCell ref="D42:E42"/>
    <mergeCell ref="F42:G42"/>
    <mergeCell ref="I42:J42"/>
    <mergeCell ref="B39:C39"/>
    <mergeCell ref="D39:E39"/>
    <mergeCell ref="F39:G39"/>
    <mergeCell ref="I39:J39"/>
    <mergeCell ref="B40:C40"/>
    <mergeCell ref="D40:E40"/>
    <mergeCell ref="F40:G40"/>
    <mergeCell ref="I40:J40"/>
    <mergeCell ref="B46:C46"/>
    <mergeCell ref="D46:E46"/>
    <mergeCell ref="F46:G46"/>
    <mergeCell ref="I46:J46"/>
    <mergeCell ref="B47:C47"/>
    <mergeCell ref="D47:E47"/>
    <mergeCell ref="F47:G47"/>
    <mergeCell ref="I47:J47"/>
    <mergeCell ref="B43:C43"/>
    <mergeCell ref="D43:E43"/>
    <mergeCell ref="F43:G43"/>
    <mergeCell ref="I43:J43"/>
    <mergeCell ref="B44:J44"/>
    <mergeCell ref="B45:C45"/>
    <mergeCell ref="D45:E45"/>
    <mergeCell ref="F45:G45"/>
    <mergeCell ref="I45:J45"/>
    <mergeCell ref="B50:C50"/>
    <mergeCell ref="D50:E50"/>
    <mergeCell ref="F50:G50"/>
    <mergeCell ref="I50:J50"/>
    <mergeCell ref="B51:C51"/>
    <mergeCell ref="D51:E51"/>
    <mergeCell ref="F51:G51"/>
    <mergeCell ref="I51:J51"/>
    <mergeCell ref="B48:C48"/>
    <mergeCell ref="D48:E48"/>
    <mergeCell ref="F48:G48"/>
    <mergeCell ref="I48:J48"/>
    <mergeCell ref="B49:C49"/>
    <mergeCell ref="D49:E49"/>
    <mergeCell ref="F49:G49"/>
    <mergeCell ref="I49:J49"/>
    <mergeCell ref="B54:C54"/>
    <mergeCell ref="D54:E54"/>
    <mergeCell ref="F54:G54"/>
    <mergeCell ref="I54:J54"/>
    <mergeCell ref="B55:C55"/>
    <mergeCell ref="D55:E55"/>
    <mergeCell ref="F55:G55"/>
    <mergeCell ref="I55:J55"/>
    <mergeCell ref="B52:C52"/>
    <mergeCell ref="D52:E52"/>
    <mergeCell ref="F52:G52"/>
    <mergeCell ref="I52:J52"/>
    <mergeCell ref="B53:C53"/>
    <mergeCell ref="D53:E53"/>
    <mergeCell ref="F53:G53"/>
    <mergeCell ref="I53:J53"/>
    <mergeCell ref="B58:C58"/>
    <mergeCell ref="D58:E58"/>
    <mergeCell ref="F58:G58"/>
    <mergeCell ref="I58:J58"/>
    <mergeCell ref="B59:C59"/>
    <mergeCell ref="D59:E59"/>
    <mergeCell ref="F59:G59"/>
    <mergeCell ref="I59:J59"/>
    <mergeCell ref="B56:C56"/>
    <mergeCell ref="D56:E56"/>
    <mergeCell ref="F56:G56"/>
    <mergeCell ref="I56:J56"/>
    <mergeCell ref="B57:C57"/>
    <mergeCell ref="D57:E57"/>
    <mergeCell ref="F57:G57"/>
    <mergeCell ref="I57:J57"/>
    <mergeCell ref="B60:J60"/>
    <mergeCell ref="B61:C61"/>
    <mergeCell ref="D61:E61"/>
    <mergeCell ref="F61:G61"/>
    <mergeCell ref="I61:J61"/>
    <mergeCell ref="B62:C62"/>
    <mergeCell ref="D62:E62"/>
    <mergeCell ref="F62:G62"/>
    <mergeCell ref="I62:J62"/>
    <mergeCell ref="B63:C63"/>
    <mergeCell ref="D63:E63"/>
    <mergeCell ref="F63:G63"/>
    <mergeCell ref="I63:J63"/>
    <mergeCell ref="B64:J64"/>
    <mergeCell ref="B65:C65"/>
    <mergeCell ref="D65:E65"/>
    <mergeCell ref="F65:G65"/>
    <mergeCell ref="I65:J65"/>
    <mergeCell ref="B68:C68"/>
    <mergeCell ref="D68:E68"/>
    <mergeCell ref="F68:G68"/>
    <mergeCell ref="I68:J68"/>
    <mergeCell ref="B69:C69"/>
    <mergeCell ref="D69:E69"/>
    <mergeCell ref="F69:G69"/>
    <mergeCell ref="I69:J69"/>
    <mergeCell ref="B66:C66"/>
    <mergeCell ref="D66:E66"/>
    <mergeCell ref="F66:G66"/>
    <mergeCell ref="I66:J66"/>
    <mergeCell ref="B67:C67"/>
    <mergeCell ref="D67:E67"/>
    <mergeCell ref="F67:G67"/>
    <mergeCell ref="I67:J67"/>
    <mergeCell ref="B73:C73"/>
    <mergeCell ref="D73:E73"/>
    <mergeCell ref="F73:G73"/>
    <mergeCell ref="I73:J73"/>
    <mergeCell ref="B74:C74"/>
    <mergeCell ref="D74:E74"/>
    <mergeCell ref="F74:G74"/>
    <mergeCell ref="I74:J74"/>
    <mergeCell ref="B70:C70"/>
    <mergeCell ref="D70:E70"/>
    <mergeCell ref="F70:G70"/>
    <mergeCell ref="I70:J70"/>
    <mergeCell ref="B71:J71"/>
    <mergeCell ref="B72:C72"/>
    <mergeCell ref="D72:E72"/>
    <mergeCell ref="F72:G72"/>
    <mergeCell ref="I72:J72"/>
    <mergeCell ref="B78:C78"/>
    <mergeCell ref="D78:E78"/>
    <mergeCell ref="F78:G78"/>
    <mergeCell ref="I78:J78"/>
    <mergeCell ref="B79:C79"/>
    <mergeCell ref="D79:E79"/>
    <mergeCell ref="F79:G79"/>
    <mergeCell ref="I79:J79"/>
    <mergeCell ref="B75:C75"/>
    <mergeCell ref="D75:E75"/>
    <mergeCell ref="F75:G75"/>
    <mergeCell ref="I75:J75"/>
    <mergeCell ref="B76:J76"/>
    <mergeCell ref="B77:C77"/>
    <mergeCell ref="D77:E77"/>
    <mergeCell ref="F77:G77"/>
    <mergeCell ref="I77:J77"/>
    <mergeCell ref="B82:C82"/>
    <mergeCell ref="D82:E82"/>
    <mergeCell ref="F82:G82"/>
    <mergeCell ref="I82:J82"/>
    <mergeCell ref="B83:C83"/>
    <mergeCell ref="D83:E83"/>
    <mergeCell ref="F83:G83"/>
    <mergeCell ref="I83:J83"/>
    <mergeCell ref="B80:C80"/>
    <mergeCell ref="D80:E80"/>
    <mergeCell ref="F80:G80"/>
    <mergeCell ref="I80:J80"/>
    <mergeCell ref="B81:C81"/>
    <mergeCell ref="D81:E81"/>
    <mergeCell ref="F81:G81"/>
    <mergeCell ref="I81:J81"/>
    <mergeCell ref="B86:C86"/>
    <mergeCell ref="D86:E86"/>
    <mergeCell ref="F86:G86"/>
    <mergeCell ref="I86:J86"/>
    <mergeCell ref="B87:C87"/>
    <mergeCell ref="D87:E87"/>
    <mergeCell ref="F87:G87"/>
    <mergeCell ref="I87:J87"/>
    <mergeCell ref="B84:C84"/>
    <mergeCell ref="D84:E84"/>
    <mergeCell ref="F84:G84"/>
    <mergeCell ref="I84:J84"/>
    <mergeCell ref="B85:C85"/>
    <mergeCell ref="D85:E85"/>
    <mergeCell ref="F85:G85"/>
    <mergeCell ref="I85:J85"/>
    <mergeCell ref="B90:C90"/>
    <mergeCell ref="D90:E90"/>
    <mergeCell ref="F90:G90"/>
    <mergeCell ref="I90:J90"/>
    <mergeCell ref="B91:C91"/>
    <mergeCell ref="D91:E91"/>
    <mergeCell ref="F91:G91"/>
    <mergeCell ref="I91:J91"/>
    <mergeCell ref="B88:C88"/>
    <mergeCell ref="D88:E88"/>
    <mergeCell ref="F88:G88"/>
    <mergeCell ref="I88:J88"/>
    <mergeCell ref="B89:C89"/>
    <mergeCell ref="D89:E89"/>
    <mergeCell ref="F89:G89"/>
    <mergeCell ref="I89:J89"/>
    <mergeCell ref="B94:C94"/>
    <mergeCell ref="D94:E94"/>
    <mergeCell ref="F94:G94"/>
    <mergeCell ref="I94:J94"/>
    <mergeCell ref="B95:C95"/>
    <mergeCell ref="D95:E95"/>
    <mergeCell ref="F95:G95"/>
    <mergeCell ref="I95:J95"/>
    <mergeCell ref="B92:C92"/>
    <mergeCell ref="D92:E92"/>
    <mergeCell ref="F92:G92"/>
    <mergeCell ref="I92:J92"/>
    <mergeCell ref="B93:C93"/>
    <mergeCell ref="D93:E93"/>
    <mergeCell ref="F93:G93"/>
    <mergeCell ref="I93:J93"/>
    <mergeCell ref="B96:J96"/>
    <mergeCell ref="B97:C97"/>
    <mergeCell ref="D97:E97"/>
    <mergeCell ref="F97:G97"/>
    <mergeCell ref="I97:J97"/>
    <mergeCell ref="B98:C98"/>
    <mergeCell ref="D98:E98"/>
    <mergeCell ref="F98:G98"/>
    <mergeCell ref="I98:J98"/>
    <mergeCell ref="B102:C102"/>
    <mergeCell ref="D102:E102"/>
    <mergeCell ref="F102:G102"/>
    <mergeCell ref="I102:J102"/>
    <mergeCell ref="B103:C103"/>
    <mergeCell ref="D103:E103"/>
    <mergeCell ref="F103:G103"/>
    <mergeCell ref="I103:J103"/>
    <mergeCell ref="B99:C99"/>
    <mergeCell ref="D99:E99"/>
    <mergeCell ref="F99:G99"/>
    <mergeCell ref="I99:J99"/>
    <mergeCell ref="B100:J100"/>
    <mergeCell ref="B101:C101"/>
    <mergeCell ref="D101:E101"/>
    <mergeCell ref="F101:G101"/>
    <mergeCell ref="I101:J101"/>
    <mergeCell ref="B106:C106"/>
    <mergeCell ref="D106:E106"/>
    <mergeCell ref="F106:G106"/>
    <mergeCell ref="I106:J106"/>
    <mergeCell ref="B107:C107"/>
    <mergeCell ref="D107:E107"/>
    <mergeCell ref="F107:G107"/>
    <mergeCell ref="I107:J107"/>
    <mergeCell ref="B104:C104"/>
    <mergeCell ref="D104:E104"/>
    <mergeCell ref="F104:G104"/>
    <mergeCell ref="I104:J104"/>
    <mergeCell ref="B105:C105"/>
    <mergeCell ref="D105:E105"/>
    <mergeCell ref="F105:G105"/>
    <mergeCell ref="I105:J105"/>
    <mergeCell ref="B111:C111"/>
    <mergeCell ref="D111:E111"/>
    <mergeCell ref="F111:G111"/>
    <mergeCell ref="I111:J111"/>
    <mergeCell ref="B112:C112"/>
    <mergeCell ref="D112:E112"/>
    <mergeCell ref="F112:G112"/>
    <mergeCell ref="I112:J112"/>
    <mergeCell ref="B108:C108"/>
    <mergeCell ref="D108:E108"/>
    <mergeCell ref="F108:G108"/>
    <mergeCell ref="I108:J108"/>
    <mergeCell ref="B109:J109"/>
    <mergeCell ref="B110:C110"/>
    <mergeCell ref="D110:E110"/>
    <mergeCell ref="F110:G110"/>
    <mergeCell ref="I110:J1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I244"/>
  <sheetViews>
    <sheetView workbookViewId="0">
      <selection sqref="A1:XFD1048576"/>
    </sheetView>
  </sheetViews>
  <sheetFormatPr defaultRowHeight="15" x14ac:dyDescent="0.25"/>
  <cols>
    <col min="2" max="2" width="2" customWidth="1"/>
    <col min="3" max="3" width="27.42578125" customWidth="1"/>
    <col min="4" max="4" width="44.5703125" customWidth="1"/>
    <col min="5" max="5" width="17.85546875" customWidth="1"/>
    <col min="7" max="7" width="17" customWidth="1"/>
    <col min="8" max="8" width="42" customWidth="1"/>
    <col min="258" max="258" width="2" customWidth="1"/>
    <col min="259" max="259" width="27.42578125" customWidth="1"/>
    <col min="260" max="260" width="44.5703125" customWidth="1"/>
    <col min="261" max="261" width="17.85546875" customWidth="1"/>
    <col min="263" max="263" width="17" customWidth="1"/>
    <col min="264" max="264" width="42" customWidth="1"/>
    <col min="514" max="514" width="2" customWidth="1"/>
    <col min="515" max="515" width="27.42578125" customWidth="1"/>
    <col min="516" max="516" width="44.5703125" customWidth="1"/>
    <col min="517" max="517" width="17.85546875" customWidth="1"/>
    <col min="519" max="519" width="17" customWidth="1"/>
    <col min="520" max="520" width="42" customWidth="1"/>
    <col min="770" max="770" width="2" customWidth="1"/>
    <col min="771" max="771" width="27.42578125" customWidth="1"/>
    <col min="772" max="772" width="44.5703125" customWidth="1"/>
    <col min="773" max="773" width="17.85546875" customWidth="1"/>
    <col min="775" max="775" width="17" customWidth="1"/>
    <col min="776" max="776" width="42" customWidth="1"/>
    <col min="1026" max="1026" width="2" customWidth="1"/>
    <col min="1027" max="1027" width="27.42578125" customWidth="1"/>
    <col min="1028" max="1028" width="44.5703125" customWidth="1"/>
    <col min="1029" max="1029" width="17.85546875" customWidth="1"/>
    <col min="1031" max="1031" width="17" customWidth="1"/>
    <col min="1032" max="1032" width="42" customWidth="1"/>
    <col min="1282" max="1282" width="2" customWidth="1"/>
    <col min="1283" max="1283" width="27.42578125" customWidth="1"/>
    <col min="1284" max="1284" width="44.5703125" customWidth="1"/>
    <col min="1285" max="1285" width="17.85546875" customWidth="1"/>
    <col min="1287" max="1287" width="17" customWidth="1"/>
    <col min="1288" max="1288" width="42" customWidth="1"/>
    <col min="1538" max="1538" width="2" customWidth="1"/>
    <col min="1539" max="1539" width="27.42578125" customWidth="1"/>
    <col min="1540" max="1540" width="44.5703125" customWidth="1"/>
    <col min="1541" max="1541" width="17.85546875" customWidth="1"/>
    <col min="1543" max="1543" width="17" customWidth="1"/>
    <col min="1544" max="1544" width="42" customWidth="1"/>
    <col min="1794" max="1794" width="2" customWidth="1"/>
    <col min="1795" max="1795" width="27.42578125" customWidth="1"/>
    <col min="1796" max="1796" width="44.5703125" customWidth="1"/>
    <col min="1797" max="1797" width="17.85546875" customWidth="1"/>
    <col min="1799" max="1799" width="17" customWidth="1"/>
    <col min="1800" max="1800" width="42" customWidth="1"/>
    <col min="2050" max="2050" width="2" customWidth="1"/>
    <col min="2051" max="2051" width="27.42578125" customWidth="1"/>
    <col min="2052" max="2052" width="44.5703125" customWidth="1"/>
    <col min="2053" max="2053" width="17.85546875" customWidth="1"/>
    <col min="2055" max="2055" width="17" customWidth="1"/>
    <col min="2056" max="2056" width="42" customWidth="1"/>
    <col min="2306" max="2306" width="2" customWidth="1"/>
    <col min="2307" max="2307" width="27.42578125" customWidth="1"/>
    <col min="2308" max="2308" width="44.5703125" customWidth="1"/>
    <col min="2309" max="2309" width="17.85546875" customWidth="1"/>
    <col min="2311" max="2311" width="17" customWidth="1"/>
    <col min="2312" max="2312" width="42" customWidth="1"/>
    <col min="2562" max="2562" width="2" customWidth="1"/>
    <col min="2563" max="2563" width="27.42578125" customWidth="1"/>
    <col min="2564" max="2564" width="44.5703125" customWidth="1"/>
    <col min="2565" max="2565" width="17.85546875" customWidth="1"/>
    <col min="2567" max="2567" width="17" customWidth="1"/>
    <col min="2568" max="2568" width="42" customWidth="1"/>
    <col min="2818" max="2818" width="2" customWidth="1"/>
    <col min="2819" max="2819" width="27.42578125" customWidth="1"/>
    <col min="2820" max="2820" width="44.5703125" customWidth="1"/>
    <col min="2821" max="2821" width="17.85546875" customWidth="1"/>
    <col min="2823" max="2823" width="17" customWidth="1"/>
    <col min="2824" max="2824" width="42" customWidth="1"/>
    <col min="3074" max="3074" width="2" customWidth="1"/>
    <col min="3075" max="3075" width="27.42578125" customWidth="1"/>
    <col min="3076" max="3076" width="44.5703125" customWidth="1"/>
    <col min="3077" max="3077" width="17.85546875" customWidth="1"/>
    <col min="3079" max="3079" width="17" customWidth="1"/>
    <col min="3080" max="3080" width="42" customWidth="1"/>
    <col min="3330" max="3330" width="2" customWidth="1"/>
    <col min="3331" max="3331" width="27.42578125" customWidth="1"/>
    <col min="3332" max="3332" width="44.5703125" customWidth="1"/>
    <col min="3333" max="3333" width="17.85546875" customWidth="1"/>
    <col min="3335" max="3335" width="17" customWidth="1"/>
    <col min="3336" max="3336" width="42" customWidth="1"/>
    <col min="3586" max="3586" width="2" customWidth="1"/>
    <col min="3587" max="3587" width="27.42578125" customWidth="1"/>
    <col min="3588" max="3588" width="44.5703125" customWidth="1"/>
    <col min="3589" max="3589" width="17.85546875" customWidth="1"/>
    <col min="3591" max="3591" width="17" customWidth="1"/>
    <col min="3592" max="3592" width="42" customWidth="1"/>
    <col min="3842" max="3842" width="2" customWidth="1"/>
    <col min="3843" max="3843" width="27.42578125" customWidth="1"/>
    <col min="3844" max="3844" width="44.5703125" customWidth="1"/>
    <col min="3845" max="3845" width="17.85546875" customWidth="1"/>
    <col min="3847" max="3847" width="17" customWidth="1"/>
    <col min="3848" max="3848" width="42" customWidth="1"/>
    <col min="4098" max="4098" width="2" customWidth="1"/>
    <col min="4099" max="4099" width="27.42578125" customWidth="1"/>
    <col min="4100" max="4100" width="44.5703125" customWidth="1"/>
    <col min="4101" max="4101" width="17.85546875" customWidth="1"/>
    <col min="4103" max="4103" width="17" customWidth="1"/>
    <col min="4104" max="4104" width="42" customWidth="1"/>
    <col min="4354" max="4354" width="2" customWidth="1"/>
    <col min="4355" max="4355" width="27.42578125" customWidth="1"/>
    <col min="4356" max="4356" width="44.5703125" customWidth="1"/>
    <col min="4357" max="4357" width="17.85546875" customWidth="1"/>
    <col min="4359" max="4359" width="17" customWidth="1"/>
    <col min="4360" max="4360" width="42" customWidth="1"/>
    <col min="4610" max="4610" width="2" customWidth="1"/>
    <col min="4611" max="4611" width="27.42578125" customWidth="1"/>
    <col min="4612" max="4612" width="44.5703125" customWidth="1"/>
    <col min="4613" max="4613" width="17.85546875" customWidth="1"/>
    <col min="4615" max="4615" width="17" customWidth="1"/>
    <col min="4616" max="4616" width="42" customWidth="1"/>
    <col min="4866" max="4866" width="2" customWidth="1"/>
    <col min="4867" max="4867" width="27.42578125" customWidth="1"/>
    <col min="4868" max="4868" width="44.5703125" customWidth="1"/>
    <col min="4869" max="4869" width="17.85546875" customWidth="1"/>
    <col min="4871" max="4871" width="17" customWidth="1"/>
    <col min="4872" max="4872" width="42" customWidth="1"/>
    <col min="5122" max="5122" width="2" customWidth="1"/>
    <col min="5123" max="5123" width="27.42578125" customWidth="1"/>
    <col min="5124" max="5124" width="44.5703125" customWidth="1"/>
    <col min="5125" max="5125" width="17.85546875" customWidth="1"/>
    <col min="5127" max="5127" width="17" customWidth="1"/>
    <col min="5128" max="5128" width="42" customWidth="1"/>
    <col min="5378" max="5378" width="2" customWidth="1"/>
    <col min="5379" max="5379" width="27.42578125" customWidth="1"/>
    <col min="5380" max="5380" width="44.5703125" customWidth="1"/>
    <col min="5381" max="5381" width="17.85546875" customWidth="1"/>
    <col min="5383" max="5383" width="17" customWidth="1"/>
    <col min="5384" max="5384" width="42" customWidth="1"/>
    <col min="5634" max="5634" width="2" customWidth="1"/>
    <col min="5635" max="5635" width="27.42578125" customWidth="1"/>
    <col min="5636" max="5636" width="44.5703125" customWidth="1"/>
    <col min="5637" max="5637" width="17.85546875" customWidth="1"/>
    <col min="5639" max="5639" width="17" customWidth="1"/>
    <col min="5640" max="5640" width="42" customWidth="1"/>
    <col min="5890" max="5890" width="2" customWidth="1"/>
    <col min="5891" max="5891" width="27.42578125" customWidth="1"/>
    <col min="5892" max="5892" width="44.5703125" customWidth="1"/>
    <col min="5893" max="5893" width="17.85546875" customWidth="1"/>
    <col min="5895" max="5895" width="17" customWidth="1"/>
    <col min="5896" max="5896" width="42" customWidth="1"/>
    <col min="6146" max="6146" width="2" customWidth="1"/>
    <col min="6147" max="6147" width="27.42578125" customWidth="1"/>
    <col min="6148" max="6148" width="44.5703125" customWidth="1"/>
    <col min="6149" max="6149" width="17.85546875" customWidth="1"/>
    <col min="6151" max="6151" width="17" customWidth="1"/>
    <col min="6152" max="6152" width="42" customWidth="1"/>
    <col min="6402" max="6402" width="2" customWidth="1"/>
    <col min="6403" max="6403" width="27.42578125" customWidth="1"/>
    <col min="6404" max="6404" width="44.5703125" customWidth="1"/>
    <col min="6405" max="6405" width="17.85546875" customWidth="1"/>
    <col min="6407" max="6407" width="17" customWidth="1"/>
    <col min="6408" max="6408" width="42" customWidth="1"/>
    <col min="6658" max="6658" width="2" customWidth="1"/>
    <col min="6659" max="6659" width="27.42578125" customWidth="1"/>
    <col min="6660" max="6660" width="44.5703125" customWidth="1"/>
    <col min="6661" max="6661" width="17.85546875" customWidth="1"/>
    <col min="6663" max="6663" width="17" customWidth="1"/>
    <col min="6664" max="6664" width="42" customWidth="1"/>
    <col min="6914" max="6914" width="2" customWidth="1"/>
    <col min="6915" max="6915" width="27.42578125" customWidth="1"/>
    <col min="6916" max="6916" width="44.5703125" customWidth="1"/>
    <col min="6917" max="6917" width="17.85546875" customWidth="1"/>
    <col min="6919" max="6919" width="17" customWidth="1"/>
    <col min="6920" max="6920" width="42" customWidth="1"/>
    <col min="7170" max="7170" width="2" customWidth="1"/>
    <col min="7171" max="7171" width="27.42578125" customWidth="1"/>
    <col min="7172" max="7172" width="44.5703125" customWidth="1"/>
    <col min="7173" max="7173" width="17.85546875" customWidth="1"/>
    <col min="7175" max="7175" width="17" customWidth="1"/>
    <col min="7176" max="7176" width="42" customWidth="1"/>
    <col min="7426" max="7426" width="2" customWidth="1"/>
    <col min="7427" max="7427" width="27.42578125" customWidth="1"/>
    <col min="7428" max="7428" width="44.5703125" customWidth="1"/>
    <col min="7429" max="7429" width="17.85546875" customWidth="1"/>
    <col min="7431" max="7431" width="17" customWidth="1"/>
    <col min="7432" max="7432" width="42" customWidth="1"/>
    <col min="7682" max="7682" width="2" customWidth="1"/>
    <col min="7683" max="7683" width="27.42578125" customWidth="1"/>
    <col min="7684" max="7684" width="44.5703125" customWidth="1"/>
    <col min="7685" max="7685" width="17.85546875" customWidth="1"/>
    <col min="7687" max="7687" width="17" customWidth="1"/>
    <col min="7688" max="7688" width="42" customWidth="1"/>
    <col min="7938" max="7938" width="2" customWidth="1"/>
    <col min="7939" max="7939" width="27.42578125" customWidth="1"/>
    <col min="7940" max="7940" width="44.5703125" customWidth="1"/>
    <col min="7941" max="7941" width="17.85546875" customWidth="1"/>
    <col min="7943" max="7943" width="17" customWidth="1"/>
    <col min="7944" max="7944" width="42" customWidth="1"/>
    <col min="8194" max="8194" width="2" customWidth="1"/>
    <col min="8195" max="8195" width="27.42578125" customWidth="1"/>
    <col min="8196" max="8196" width="44.5703125" customWidth="1"/>
    <col min="8197" max="8197" width="17.85546875" customWidth="1"/>
    <col min="8199" max="8199" width="17" customWidth="1"/>
    <col min="8200" max="8200" width="42" customWidth="1"/>
    <col min="8450" max="8450" width="2" customWidth="1"/>
    <col min="8451" max="8451" width="27.42578125" customWidth="1"/>
    <col min="8452" max="8452" width="44.5703125" customWidth="1"/>
    <col min="8453" max="8453" width="17.85546875" customWidth="1"/>
    <col min="8455" max="8455" width="17" customWidth="1"/>
    <col min="8456" max="8456" width="42" customWidth="1"/>
    <col min="8706" max="8706" width="2" customWidth="1"/>
    <col min="8707" max="8707" width="27.42578125" customWidth="1"/>
    <col min="8708" max="8708" width="44.5703125" customWidth="1"/>
    <col min="8709" max="8709" width="17.85546875" customWidth="1"/>
    <col min="8711" max="8711" width="17" customWidth="1"/>
    <col min="8712" max="8712" width="42" customWidth="1"/>
    <col min="8962" max="8962" width="2" customWidth="1"/>
    <col min="8963" max="8963" width="27.42578125" customWidth="1"/>
    <col min="8964" max="8964" width="44.5703125" customWidth="1"/>
    <col min="8965" max="8965" width="17.85546875" customWidth="1"/>
    <col min="8967" max="8967" width="17" customWidth="1"/>
    <col min="8968" max="8968" width="42" customWidth="1"/>
    <col min="9218" max="9218" width="2" customWidth="1"/>
    <col min="9219" max="9219" width="27.42578125" customWidth="1"/>
    <col min="9220" max="9220" width="44.5703125" customWidth="1"/>
    <col min="9221" max="9221" width="17.85546875" customWidth="1"/>
    <col min="9223" max="9223" width="17" customWidth="1"/>
    <col min="9224" max="9224" width="42" customWidth="1"/>
    <col min="9474" max="9474" width="2" customWidth="1"/>
    <col min="9475" max="9475" width="27.42578125" customWidth="1"/>
    <col min="9476" max="9476" width="44.5703125" customWidth="1"/>
    <col min="9477" max="9477" width="17.85546875" customWidth="1"/>
    <col min="9479" max="9479" width="17" customWidth="1"/>
    <col min="9480" max="9480" width="42" customWidth="1"/>
    <col min="9730" max="9730" width="2" customWidth="1"/>
    <col min="9731" max="9731" width="27.42578125" customWidth="1"/>
    <col min="9732" max="9732" width="44.5703125" customWidth="1"/>
    <col min="9733" max="9733" width="17.85546875" customWidth="1"/>
    <col min="9735" max="9735" width="17" customWidth="1"/>
    <col min="9736" max="9736" width="42" customWidth="1"/>
    <col min="9986" max="9986" width="2" customWidth="1"/>
    <col min="9987" max="9987" width="27.42578125" customWidth="1"/>
    <col min="9988" max="9988" width="44.5703125" customWidth="1"/>
    <col min="9989" max="9989" width="17.85546875" customWidth="1"/>
    <col min="9991" max="9991" width="17" customWidth="1"/>
    <col min="9992" max="9992" width="42" customWidth="1"/>
    <col min="10242" max="10242" width="2" customWidth="1"/>
    <col min="10243" max="10243" width="27.42578125" customWidth="1"/>
    <col min="10244" max="10244" width="44.5703125" customWidth="1"/>
    <col min="10245" max="10245" width="17.85546875" customWidth="1"/>
    <col min="10247" max="10247" width="17" customWidth="1"/>
    <col min="10248" max="10248" width="42" customWidth="1"/>
    <col min="10498" max="10498" width="2" customWidth="1"/>
    <col min="10499" max="10499" width="27.42578125" customWidth="1"/>
    <col min="10500" max="10500" width="44.5703125" customWidth="1"/>
    <col min="10501" max="10501" width="17.85546875" customWidth="1"/>
    <col min="10503" max="10503" width="17" customWidth="1"/>
    <col min="10504" max="10504" width="42" customWidth="1"/>
    <col min="10754" max="10754" width="2" customWidth="1"/>
    <col min="10755" max="10755" width="27.42578125" customWidth="1"/>
    <col min="10756" max="10756" width="44.5703125" customWidth="1"/>
    <col min="10757" max="10757" width="17.85546875" customWidth="1"/>
    <col min="10759" max="10759" width="17" customWidth="1"/>
    <col min="10760" max="10760" width="42" customWidth="1"/>
    <col min="11010" max="11010" width="2" customWidth="1"/>
    <col min="11011" max="11011" width="27.42578125" customWidth="1"/>
    <col min="11012" max="11012" width="44.5703125" customWidth="1"/>
    <col min="11013" max="11013" width="17.85546875" customWidth="1"/>
    <col min="11015" max="11015" width="17" customWidth="1"/>
    <col min="11016" max="11016" width="42" customWidth="1"/>
    <col min="11266" max="11266" width="2" customWidth="1"/>
    <col min="11267" max="11267" width="27.42578125" customWidth="1"/>
    <col min="11268" max="11268" width="44.5703125" customWidth="1"/>
    <col min="11269" max="11269" width="17.85546875" customWidth="1"/>
    <col min="11271" max="11271" width="17" customWidth="1"/>
    <col min="11272" max="11272" width="42" customWidth="1"/>
    <col min="11522" max="11522" width="2" customWidth="1"/>
    <col min="11523" max="11523" width="27.42578125" customWidth="1"/>
    <col min="11524" max="11524" width="44.5703125" customWidth="1"/>
    <col min="11525" max="11525" width="17.85546875" customWidth="1"/>
    <col min="11527" max="11527" width="17" customWidth="1"/>
    <col min="11528" max="11528" width="42" customWidth="1"/>
    <col min="11778" max="11778" width="2" customWidth="1"/>
    <col min="11779" max="11779" width="27.42578125" customWidth="1"/>
    <col min="11780" max="11780" width="44.5703125" customWidth="1"/>
    <col min="11781" max="11781" width="17.85546875" customWidth="1"/>
    <col min="11783" max="11783" width="17" customWidth="1"/>
    <col min="11784" max="11784" width="42" customWidth="1"/>
    <col min="12034" max="12034" width="2" customWidth="1"/>
    <col min="12035" max="12035" width="27.42578125" customWidth="1"/>
    <col min="12036" max="12036" width="44.5703125" customWidth="1"/>
    <col min="12037" max="12037" width="17.85546875" customWidth="1"/>
    <col min="12039" max="12039" width="17" customWidth="1"/>
    <col min="12040" max="12040" width="42" customWidth="1"/>
    <col min="12290" max="12290" width="2" customWidth="1"/>
    <col min="12291" max="12291" width="27.42578125" customWidth="1"/>
    <col min="12292" max="12292" width="44.5703125" customWidth="1"/>
    <col min="12293" max="12293" width="17.85546875" customWidth="1"/>
    <col min="12295" max="12295" width="17" customWidth="1"/>
    <col min="12296" max="12296" width="42" customWidth="1"/>
    <col min="12546" max="12546" width="2" customWidth="1"/>
    <col min="12547" max="12547" width="27.42578125" customWidth="1"/>
    <col min="12548" max="12548" width="44.5703125" customWidth="1"/>
    <col min="12549" max="12549" width="17.85546875" customWidth="1"/>
    <col min="12551" max="12551" width="17" customWidth="1"/>
    <col min="12552" max="12552" width="42" customWidth="1"/>
    <col min="12802" max="12802" width="2" customWidth="1"/>
    <col min="12803" max="12803" width="27.42578125" customWidth="1"/>
    <col min="12804" max="12804" width="44.5703125" customWidth="1"/>
    <col min="12805" max="12805" width="17.85546875" customWidth="1"/>
    <col min="12807" max="12807" width="17" customWidth="1"/>
    <col min="12808" max="12808" width="42" customWidth="1"/>
    <col min="13058" max="13058" width="2" customWidth="1"/>
    <col min="13059" max="13059" width="27.42578125" customWidth="1"/>
    <col min="13060" max="13060" width="44.5703125" customWidth="1"/>
    <col min="13061" max="13061" width="17.85546875" customWidth="1"/>
    <col min="13063" max="13063" width="17" customWidth="1"/>
    <col min="13064" max="13064" width="42" customWidth="1"/>
    <col min="13314" max="13314" width="2" customWidth="1"/>
    <col min="13315" max="13315" width="27.42578125" customWidth="1"/>
    <col min="13316" max="13316" width="44.5703125" customWidth="1"/>
    <col min="13317" max="13317" width="17.85546875" customWidth="1"/>
    <col min="13319" max="13319" width="17" customWidth="1"/>
    <col min="13320" max="13320" width="42" customWidth="1"/>
    <col min="13570" max="13570" width="2" customWidth="1"/>
    <col min="13571" max="13571" width="27.42578125" customWidth="1"/>
    <col min="13572" max="13572" width="44.5703125" customWidth="1"/>
    <col min="13573" max="13573" width="17.85546875" customWidth="1"/>
    <col min="13575" max="13575" width="17" customWidth="1"/>
    <col min="13576" max="13576" width="42" customWidth="1"/>
    <col min="13826" max="13826" width="2" customWidth="1"/>
    <col min="13827" max="13827" width="27.42578125" customWidth="1"/>
    <col min="13828" max="13828" width="44.5703125" customWidth="1"/>
    <col min="13829" max="13829" width="17.85546875" customWidth="1"/>
    <col min="13831" max="13831" width="17" customWidth="1"/>
    <col min="13832" max="13832" width="42" customWidth="1"/>
    <col min="14082" max="14082" width="2" customWidth="1"/>
    <col min="14083" max="14083" width="27.42578125" customWidth="1"/>
    <col min="14084" max="14084" width="44.5703125" customWidth="1"/>
    <col min="14085" max="14085" width="17.85546875" customWidth="1"/>
    <col min="14087" max="14087" width="17" customWidth="1"/>
    <col min="14088" max="14088" width="42" customWidth="1"/>
    <col min="14338" max="14338" width="2" customWidth="1"/>
    <col min="14339" max="14339" width="27.42578125" customWidth="1"/>
    <col min="14340" max="14340" width="44.5703125" customWidth="1"/>
    <col min="14341" max="14341" width="17.85546875" customWidth="1"/>
    <col min="14343" max="14343" width="17" customWidth="1"/>
    <col min="14344" max="14344" width="42" customWidth="1"/>
    <col min="14594" max="14594" width="2" customWidth="1"/>
    <col min="14595" max="14595" width="27.42578125" customWidth="1"/>
    <col min="14596" max="14596" width="44.5703125" customWidth="1"/>
    <col min="14597" max="14597" width="17.85546875" customWidth="1"/>
    <col min="14599" max="14599" width="17" customWidth="1"/>
    <col min="14600" max="14600" width="42" customWidth="1"/>
    <col min="14850" max="14850" width="2" customWidth="1"/>
    <col min="14851" max="14851" width="27.42578125" customWidth="1"/>
    <col min="14852" max="14852" width="44.5703125" customWidth="1"/>
    <col min="14853" max="14853" width="17.85546875" customWidth="1"/>
    <col min="14855" max="14855" width="17" customWidth="1"/>
    <col min="14856" max="14856" width="42" customWidth="1"/>
    <col min="15106" max="15106" width="2" customWidth="1"/>
    <col min="15107" max="15107" width="27.42578125" customWidth="1"/>
    <col min="15108" max="15108" width="44.5703125" customWidth="1"/>
    <col min="15109" max="15109" width="17.85546875" customWidth="1"/>
    <col min="15111" max="15111" width="17" customWidth="1"/>
    <col min="15112" max="15112" width="42" customWidth="1"/>
    <col min="15362" max="15362" width="2" customWidth="1"/>
    <col min="15363" max="15363" width="27.42578125" customWidth="1"/>
    <col min="15364" max="15364" width="44.5703125" customWidth="1"/>
    <col min="15365" max="15365" width="17.85546875" customWidth="1"/>
    <col min="15367" max="15367" width="17" customWidth="1"/>
    <col min="15368" max="15368" width="42" customWidth="1"/>
    <col min="15618" max="15618" width="2" customWidth="1"/>
    <col min="15619" max="15619" width="27.42578125" customWidth="1"/>
    <col min="15620" max="15620" width="44.5703125" customWidth="1"/>
    <col min="15621" max="15621" width="17.85546875" customWidth="1"/>
    <col min="15623" max="15623" width="17" customWidth="1"/>
    <col min="15624" max="15624" width="42" customWidth="1"/>
    <col min="15874" max="15874" width="2" customWidth="1"/>
    <col min="15875" max="15875" width="27.42578125" customWidth="1"/>
    <col min="15876" max="15876" width="44.5703125" customWidth="1"/>
    <col min="15877" max="15877" width="17.85546875" customWidth="1"/>
    <col min="15879" max="15879" width="17" customWidth="1"/>
    <col min="15880" max="15880" width="42" customWidth="1"/>
    <col min="16130" max="16130" width="2" customWidth="1"/>
    <col min="16131" max="16131" width="27.42578125" customWidth="1"/>
    <col min="16132" max="16132" width="44.5703125" customWidth="1"/>
    <col min="16133" max="16133" width="17.85546875" customWidth="1"/>
    <col min="16135" max="16135" width="17" customWidth="1"/>
    <col min="16136" max="16136" width="42" customWidth="1"/>
  </cols>
  <sheetData>
    <row r="8" spans="2:8" ht="68.25" customHeight="1" x14ac:dyDescent="0.25">
      <c r="C8" s="372" t="s">
        <v>166</v>
      </c>
      <c r="D8" s="372"/>
      <c r="E8" s="372"/>
      <c r="F8" s="372"/>
      <c r="G8" s="372"/>
    </row>
    <row r="9" spans="2:8" x14ac:dyDescent="0.25">
      <c r="B9" s="233"/>
      <c r="C9" s="234"/>
      <c r="D9" s="234"/>
      <c r="E9" s="234"/>
      <c r="F9" s="234"/>
      <c r="G9" s="234"/>
      <c r="H9" s="235"/>
    </row>
    <row r="10" spans="2:8" x14ac:dyDescent="0.25">
      <c r="B10" s="373" t="s">
        <v>167</v>
      </c>
      <c r="C10" s="374"/>
      <c r="D10" s="374"/>
      <c r="E10" s="374"/>
      <c r="F10" s="374"/>
      <c r="H10" s="236"/>
    </row>
    <row r="11" spans="2:8" x14ac:dyDescent="0.25">
      <c r="B11" s="373" t="s">
        <v>168</v>
      </c>
      <c r="C11" s="374"/>
      <c r="D11" s="374"/>
      <c r="E11" s="374"/>
      <c r="F11" s="374"/>
      <c r="H11" s="236"/>
    </row>
    <row r="12" spans="2:8" ht="6" customHeight="1" x14ac:dyDescent="0.25">
      <c r="B12" s="373"/>
      <c r="C12" s="374"/>
      <c r="D12" s="374"/>
      <c r="E12" s="374"/>
      <c r="F12" s="374"/>
      <c r="H12" s="236"/>
    </row>
    <row r="13" spans="2:8" x14ac:dyDescent="0.25">
      <c r="B13" s="237"/>
      <c r="C13" s="238"/>
      <c r="D13" s="238"/>
      <c r="E13" s="238"/>
      <c r="F13" s="238"/>
      <c r="H13" s="236"/>
    </row>
    <row r="14" spans="2:8" x14ac:dyDescent="0.25">
      <c r="B14" s="373" t="s">
        <v>305</v>
      </c>
      <c r="C14" s="374"/>
      <c r="D14" s="374"/>
      <c r="E14" s="374"/>
      <c r="F14" s="374"/>
      <c r="H14" s="236"/>
    </row>
    <row r="15" spans="2:8" x14ac:dyDescent="0.25">
      <c r="B15" s="239"/>
      <c r="C15" s="240"/>
      <c r="D15" s="240"/>
      <c r="E15" s="240"/>
      <c r="F15" s="240"/>
      <c r="G15" s="240"/>
      <c r="H15" s="241"/>
    </row>
    <row r="17" spans="1:9" x14ac:dyDescent="0.25">
      <c r="A17" s="369" t="s">
        <v>170</v>
      </c>
      <c r="B17" s="370"/>
      <c r="C17" s="370"/>
      <c r="D17" s="370"/>
      <c r="E17" s="370"/>
      <c r="F17" s="370"/>
      <c r="G17" s="370"/>
      <c r="H17" s="370"/>
      <c r="I17" s="370"/>
    </row>
    <row r="18" spans="1:9" x14ac:dyDescent="0.25">
      <c r="A18" s="371" t="s">
        <v>171</v>
      </c>
      <c r="B18" s="365"/>
      <c r="C18" s="371" t="s">
        <v>172</v>
      </c>
      <c r="D18" s="365"/>
      <c r="E18" s="371" t="s">
        <v>173</v>
      </c>
      <c r="F18" s="365"/>
      <c r="G18" s="242" t="s">
        <v>174</v>
      </c>
      <c r="H18" s="371" t="s">
        <v>175</v>
      </c>
      <c r="I18" s="365"/>
    </row>
    <row r="19" spans="1:9" x14ac:dyDescent="0.25">
      <c r="A19" s="364">
        <v>1</v>
      </c>
      <c r="B19" s="365"/>
      <c r="C19" s="364" t="s">
        <v>176</v>
      </c>
      <c r="D19" s="365"/>
      <c r="E19" s="366">
        <v>315265.03999999998</v>
      </c>
      <c r="F19" s="365"/>
      <c r="G19" s="243" t="s">
        <v>177</v>
      </c>
      <c r="H19" s="364" t="s">
        <v>306</v>
      </c>
      <c r="I19" s="365"/>
    </row>
    <row r="20" spans="1:9" x14ac:dyDescent="0.25">
      <c r="A20" s="364">
        <v>2</v>
      </c>
      <c r="B20" s="365"/>
      <c r="C20" s="364" t="s">
        <v>179</v>
      </c>
      <c r="D20" s="365"/>
      <c r="E20" s="366">
        <f>177328.5-561.18</f>
        <v>176767.32</v>
      </c>
      <c r="F20" s="365"/>
      <c r="G20" s="243" t="s">
        <v>180</v>
      </c>
      <c r="H20" s="364" t="s">
        <v>306</v>
      </c>
      <c r="I20" s="365"/>
    </row>
    <row r="21" spans="1:9" x14ac:dyDescent="0.25">
      <c r="A21" s="382">
        <v>3</v>
      </c>
      <c r="B21" s="383"/>
      <c r="C21" s="364" t="s">
        <v>181</v>
      </c>
      <c r="D21" s="365"/>
      <c r="E21" s="366">
        <f>170958.04</f>
        <v>170958.04</v>
      </c>
      <c r="F21" s="365"/>
      <c r="G21" s="243" t="s">
        <v>182</v>
      </c>
      <c r="H21" s="364" t="s">
        <v>306</v>
      </c>
      <c r="I21" s="365"/>
    </row>
    <row r="22" spans="1:9" ht="22.5" customHeight="1" x14ac:dyDescent="0.25">
      <c r="A22" s="367"/>
      <c r="B22" s="365"/>
      <c r="C22" s="379" t="s">
        <v>14</v>
      </c>
      <c r="D22" s="380"/>
      <c r="E22" s="381">
        <f>SUM(E19:E21)</f>
        <v>662990.4</v>
      </c>
      <c r="F22" s="380"/>
      <c r="G22" s="245"/>
      <c r="H22" s="367"/>
      <c r="I22" s="365"/>
    </row>
    <row r="23" spans="1:9" ht="40.5" customHeight="1" x14ac:dyDescent="0.25">
      <c r="A23" s="369" t="s">
        <v>183</v>
      </c>
      <c r="B23" s="370"/>
      <c r="C23" s="370"/>
      <c r="D23" s="370"/>
      <c r="E23" s="370"/>
      <c r="F23" s="370"/>
      <c r="G23" s="370"/>
      <c r="H23" s="370"/>
      <c r="I23" s="370"/>
    </row>
    <row r="24" spans="1:9" x14ac:dyDescent="0.25">
      <c r="A24" s="371" t="s">
        <v>171</v>
      </c>
      <c r="B24" s="365"/>
      <c r="C24" s="371" t="s">
        <v>172</v>
      </c>
      <c r="D24" s="365"/>
      <c r="E24" s="371" t="s">
        <v>173</v>
      </c>
      <c r="F24" s="365"/>
      <c r="G24" s="242" t="s">
        <v>174</v>
      </c>
      <c r="H24" s="371" t="s">
        <v>175</v>
      </c>
      <c r="I24" s="365"/>
    </row>
    <row r="25" spans="1:9" x14ac:dyDescent="0.25">
      <c r="A25" s="364">
        <v>1</v>
      </c>
      <c r="B25" s="365"/>
      <c r="C25" s="364" t="s">
        <v>307</v>
      </c>
      <c r="D25" s="365"/>
      <c r="E25" s="366">
        <v>2073.85</v>
      </c>
      <c r="F25" s="365"/>
      <c r="G25" s="243" t="s">
        <v>187</v>
      </c>
      <c r="H25" s="364" t="s">
        <v>186</v>
      </c>
      <c r="I25" s="365"/>
    </row>
    <row r="26" spans="1:9" ht="24" customHeight="1" x14ac:dyDescent="0.25">
      <c r="A26" s="367"/>
      <c r="B26" s="365"/>
      <c r="C26" s="379" t="s">
        <v>14</v>
      </c>
      <c r="D26" s="380"/>
      <c r="E26" s="381">
        <v>2073.85</v>
      </c>
      <c r="F26" s="380"/>
      <c r="G26" s="245"/>
      <c r="H26" s="367"/>
      <c r="I26" s="365"/>
    </row>
    <row r="27" spans="1:9" ht="33" customHeight="1" x14ac:dyDescent="0.25">
      <c r="A27" s="369" t="s">
        <v>188</v>
      </c>
      <c r="B27" s="370"/>
      <c r="C27" s="370"/>
      <c r="D27" s="370"/>
      <c r="E27" s="370"/>
      <c r="F27" s="370"/>
      <c r="G27" s="370"/>
      <c r="H27" s="370"/>
      <c r="I27" s="370"/>
    </row>
    <row r="28" spans="1:9" x14ac:dyDescent="0.25">
      <c r="A28" s="371" t="s">
        <v>171</v>
      </c>
      <c r="B28" s="365"/>
      <c r="C28" s="371" t="s">
        <v>172</v>
      </c>
      <c r="D28" s="365"/>
      <c r="E28" s="371" t="s">
        <v>173</v>
      </c>
      <c r="F28" s="365"/>
      <c r="G28" s="242" t="s">
        <v>174</v>
      </c>
      <c r="H28" s="371" t="s">
        <v>175</v>
      </c>
      <c r="I28" s="365"/>
    </row>
    <row r="29" spans="1:9" x14ac:dyDescent="0.25">
      <c r="A29" s="364">
        <v>1</v>
      </c>
      <c r="B29" s="365"/>
      <c r="C29" s="364" t="s">
        <v>308</v>
      </c>
      <c r="D29" s="365"/>
      <c r="E29" s="366">
        <v>117</v>
      </c>
      <c r="F29" s="365"/>
      <c r="G29" s="243" t="s">
        <v>196</v>
      </c>
      <c r="H29" s="364" t="s">
        <v>309</v>
      </c>
      <c r="I29" s="365"/>
    </row>
    <row r="30" spans="1:9" x14ac:dyDescent="0.25">
      <c r="A30" s="364">
        <v>2</v>
      </c>
      <c r="B30" s="365"/>
      <c r="C30" s="364" t="s">
        <v>310</v>
      </c>
      <c r="D30" s="365"/>
      <c r="E30" s="366">
        <v>180</v>
      </c>
      <c r="F30" s="365"/>
      <c r="G30" s="243" t="s">
        <v>196</v>
      </c>
      <c r="H30" s="364" t="s">
        <v>311</v>
      </c>
      <c r="I30" s="365"/>
    </row>
    <row r="31" spans="1:9" x14ac:dyDescent="0.25">
      <c r="A31" s="364">
        <v>3</v>
      </c>
      <c r="B31" s="365"/>
      <c r="C31" s="364" t="s">
        <v>312</v>
      </c>
      <c r="D31" s="365"/>
      <c r="E31" s="366">
        <v>266.39999999999998</v>
      </c>
      <c r="F31" s="365"/>
      <c r="G31" s="243" t="s">
        <v>196</v>
      </c>
      <c r="H31" s="364" t="s">
        <v>313</v>
      </c>
      <c r="I31" s="365"/>
    </row>
    <row r="32" spans="1:9" x14ac:dyDescent="0.25">
      <c r="A32" s="364">
        <v>4</v>
      </c>
      <c r="B32" s="365"/>
      <c r="C32" s="364" t="s">
        <v>314</v>
      </c>
      <c r="D32" s="365"/>
      <c r="E32" s="366">
        <v>115</v>
      </c>
      <c r="F32" s="365"/>
      <c r="G32" s="243" t="s">
        <v>315</v>
      </c>
      <c r="H32" s="364" t="s">
        <v>316</v>
      </c>
      <c r="I32" s="365"/>
    </row>
    <row r="33" spans="1:9" x14ac:dyDescent="0.25">
      <c r="A33" s="364">
        <v>5</v>
      </c>
      <c r="B33" s="365"/>
      <c r="C33" s="364" t="s">
        <v>317</v>
      </c>
      <c r="D33" s="365"/>
      <c r="E33" s="366">
        <v>260</v>
      </c>
      <c r="F33" s="365"/>
      <c r="G33" s="243" t="s">
        <v>315</v>
      </c>
      <c r="H33" s="364" t="s">
        <v>316</v>
      </c>
      <c r="I33" s="365"/>
    </row>
    <row r="34" spans="1:9" x14ac:dyDescent="0.25">
      <c r="A34" s="364">
        <v>6</v>
      </c>
      <c r="B34" s="365"/>
      <c r="C34" s="364" t="s">
        <v>318</v>
      </c>
      <c r="D34" s="365"/>
      <c r="E34" s="366">
        <v>39</v>
      </c>
      <c r="F34" s="365"/>
      <c r="G34" s="243" t="s">
        <v>319</v>
      </c>
      <c r="H34" s="364" t="s">
        <v>320</v>
      </c>
      <c r="I34" s="365"/>
    </row>
    <row r="35" spans="1:9" x14ac:dyDescent="0.25">
      <c r="A35" s="364">
        <v>7</v>
      </c>
      <c r="B35" s="365"/>
      <c r="C35" s="364" t="s">
        <v>321</v>
      </c>
      <c r="D35" s="365"/>
      <c r="E35" s="366">
        <v>39</v>
      </c>
      <c r="F35" s="365"/>
      <c r="G35" s="243" t="s">
        <v>319</v>
      </c>
      <c r="H35" s="364" t="s">
        <v>322</v>
      </c>
      <c r="I35" s="365"/>
    </row>
    <row r="36" spans="1:9" x14ac:dyDescent="0.25">
      <c r="A36" s="364">
        <v>8</v>
      </c>
      <c r="B36" s="365"/>
      <c r="C36" s="364" t="s">
        <v>323</v>
      </c>
      <c r="D36" s="365"/>
      <c r="E36" s="366">
        <v>39</v>
      </c>
      <c r="F36" s="365"/>
      <c r="G36" s="243" t="s">
        <v>177</v>
      </c>
      <c r="H36" s="364" t="s">
        <v>324</v>
      </c>
      <c r="I36" s="365"/>
    </row>
    <row r="37" spans="1:9" x14ac:dyDescent="0.25">
      <c r="A37" s="364">
        <v>9</v>
      </c>
      <c r="B37" s="365"/>
      <c r="C37" s="364" t="s">
        <v>325</v>
      </c>
      <c r="D37" s="365"/>
      <c r="E37" s="366">
        <v>593.4</v>
      </c>
      <c r="F37" s="365"/>
      <c r="G37" s="243" t="s">
        <v>244</v>
      </c>
      <c r="H37" s="364" t="s">
        <v>326</v>
      </c>
      <c r="I37" s="365"/>
    </row>
    <row r="38" spans="1:9" x14ac:dyDescent="0.25">
      <c r="A38" s="364">
        <v>10</v>
      </c>
      <c r="B38" s="365"/>
      <c r="C38" s="364" t="s">
        <v>327</v>
      </c>
      <c r="D38" s="365"/>
      <c r="E38" s="366">
        <v>162</v>
      </c>
      <c r="F38" s="365"/>
      <c r="G38" s="243" t="s">
        <v>207</v>
      </c>
      <c r="H38" s="364" t="s">
        <v>316</v>
      </c>
      <c r="I38" s="365"/>
    </row>
    <row r="39" spans="1:9" x14ac:dyDescent="0.25">
      <c r="A39" s="364">
        <v>11</v>
      </c>
      <c r="B39" s="365"/>
      <c r="C39" s="364" t="s">
        <v>328</v>
      </c>
      <c r="D39" s="365"/>
      <c r="E39" s="366">
        <v>162</v>
      </c>
      <c r="F39" s="365"/>
      <c r="G39" s="243" t="s">
        <v>210</v>
      </c>
      <c r="H39" s="364" t="s">
        <v>329</v>
      </c>
      <c r="I39" s="365"/>
    </row>
    <row r="40" spans="1:9" x14ac:dyDescent="0.25">
      <c r="A40" s="364">
        <v>12</v>
      </c>
      <c r="B40" s="365"/>
      <c r="C40" s="364" t="s">
        <v>330</v>
      </c>
      <c r="D40" s="365"/>
      <c r="E40" s="366">
        <v>39</v>
      </c>
      <c r="F40" s="365"/>
      <c r="G40" s="243" t="s">
        <v>331</v>
      </c>
      <c r="H40" s="364" t="s">
        <v>332</v>
      </c>
      <c r="I40" s="365"/>
    </row>
    <row r="41" spans="1:9" x14ac:dyDescent="0.25">
      <c r="A41" s="364">
        <v>13</v>
      </c>
      <c r="B41" s="365"/>
      <c r="C41" s="364" t="s">
        <v>333</v>
      </c>
      <c r="D41" s="365"/>
      <c r="E41" s="366">
        <v>39</v>
      </c>
      <c r="F41" s="365"/>
      <c r="G41" s="243" t="s">
        <v>331</v>
      </c>
      <c r="H41" s="364" t="s">
        <v>324</v>
      </c>
      <c r="I41" s="365"/>
    </row>
    <row r="42" spans="1:9" x14ac:dyDescent="0.25">
      <c r="A42" s="364">
        <v>14</v>
      </c>
      <c r="B42" s="365"/>
      <c r="C42" s="364" t="s">
        <v>334</v>
      </c>
      <c r="D42" s="365"/>
      <c r="E42" s="366">
        <v>205.2</v>
      </c>
      <c r="F42" s="365"/>
      <c r="G42" s="243" t="s">
        <v>331</v>
      </c>
      <c r="H42" s="364" t="s">
        <v>313</v>
      </c>
      <c r="I42" s="365"/>
    </row>
    <row r="43" spans="1:9" x14ac:dyDescent="0.25">
      <c r="A43" s="364">
        <v>15</v>
      </c>
      <c r="B43" s="365"/>
      <c r="C43" s="364" t="s">
        <v>335</v>
      </c>
      <c r="D43" s="365"/>
      <c r="E43" s="366">
        <v>69.7</v>
      </c>
      <c r="F43" s="365"/>
      <c r="G43" s="243" t="s">
        <v>331</v>
      </c>
      <c r="H43" s="364" t="s">
        <v>313</v>
      </c>
      <c r="I43" s="365"/>
    </row>
    <row r="44" spans="1:9" x14ac:dyDescent="0.25">
      <c r="A44" s="364">
        <v>16</v>
      </c>
      <c r="B44" s="365"/>
      <c r="C44" s="364" t="s">
        <v>336</v>
      </c>
      <c r="D44" s="365"/>
      <c r="E44" s="366">
        <v>39</v>
      </c>
      <c r="F44" s="365"/>
      <c r="G44" s="243" t="s">
        <v>275</v>
      </c>
      <c r="H44" s="364" t="s">
        <v>337</v>
      </c>
      <c r="I44" s="365"/>
    </row>
    <row r="45" spans="1:9" x14ac:dyDescent="0.25">
      <c r="A45" s="364">
        <v>17</v>
      </c>
      <c r="B45" s="365"/>
      <c r="C45" s="364" t="s">
        <v>338</v>
      </c>
      <c r="D45" s="365"/>
      <c r="E45" s="366">
        <v>162</v>
      </c>
      <c r="F45" s="365"/>
      <c r="G45" s="243" t="s">
        <v>207</v>
      </c>
      <c r="H45" s="364" t="s">
        <v>339</v>
      </c>
      <c r="I45" s="365"/>
    </row>
    <row r="46" spans="1:9" x14ac:dyDescent="0.25">
      <c r="A46" s="364">
        <v>18</v>
      </c>
      <c r="B46" s="365"/>
      <c r="C46" s="364" t="s">
        <v>340</v>
      </c>
      <c r="D46" s="365"/>
      <c r="E46" s="366">
        <v>138</v>
      </c>
      <c r="F46" s="365"/>
      <c r="G46" s="243" t="s">
        <v>216</v>
      </c>
      <c r="H46" s="364" t="s">
        <v>341</v>
      </c>
      <c r="I46" s="365"/>
    </row>
    <row r="47" spans="1:9" ht="27.75" customHeight="1" x14ac:dyDescent="0.25">
      <c r="A47" s="367"/>
      <c r="B47" s="365"/>
      <c r="C47" s="367" t="s">
        <v>14</v>
      </c>
      <c r="D47" s="365"/>
      <c r="E47" s="368">
        <v>2664.7</v>
      </c>
      <c r="F47" s="365"/>
      <c r="G47" s="245"/>
      <c r="H47" s="367"/>
      <c r="I47" s="365"/>
    </row>
    <row r="48" spans="1:9" ht="32.25" customHeight="1" x14ac:dyDescent="0.25">
      <c r="A48" s="369" t="s">
        <v>226</v>
      </c>
      <c r="B48" s="370"/>
      <c r="C48" s="370"/>
      <c r="D48" s="370"/>
      <c r="E48" s="370"/>
      <c r="F48" s="370"/>
      <c r="G48" s="370"/>
      <c r="H48" s="370"/>
      <c r="I48" s="370"/>
    </row>
    <row r="49" spans="1:9" x14ac:dyDescent="0.25">
      <c r="A49" s="371" t="s">
        <v>171</v>
      </c>
      <c r="B49" s="365"/>
      <c r="C49" s="371" t="s">
        <v>172</v>
      </c>
      <c r="D49" s="365"/>
      <c r="E49" s="371" t="s">
        <v>173</v>
      </c>
      <c r="F49" s="365"/>
      <c r="G49" s="242" t="s">
        <v>174</v>
      </c>
      <c r="H49" s="371" t="s">
        <v>175</v>
      </c>
      <c r="I49" s="365"/>
    </row>
    <row r="50" spans="1:9" x14ac:dyDescent="0.25">
      <c r="A50" s="364">
        <v>1</v>
      </c>
      <c r="B50" s="365"/>
      <c r="C50" s="364" t="s">
        <v>342</v>
      </c>
      <c r="D50" s="365"/>
      <c r="E50" s="366">
        <v>260</v>
      </c>
      <c r="F50" s="365"/>
      <c r="G50" s="243" t="s">
        <v>196</v>
      </c>
      <c r="H50" s="364" t="s">
        <v>313</v>
      </c>
      <c r="I50" s="365"/>
    </row>
    <row r="51" spans="1:9" x14ac:dyDescent="0.25">
      <c r="A51" s="364">
        <v>2</v>
      </c>
      <c r="B51" s="365"/>
      <c r="C51" s="364" t="s">
        <v>343</v>
      </c>
      <c r="D51" s="365"/>
      <c r="E51" s="366">
        <v>96.34</v>
      </c>
      <c r="F51" s="365"/>
      <c r="G51" s="243" t="s">
        <v>315</v>
      </c>
      <c r="H51" s="364" t="s">
        <v>316</v>
      </c>
      <c r="I51" s="365"/>
    </row>
    <row r="52" spans="1:9" x14ac:dyDescent="0.25">
      <c r="A52" s="364">
        <v>3</v>
      </c>
      <c r="B52" s="365"/>
      <c r="C52" s="364" t="s">
        <v>344</v>
      </c>
      <c r="D52" s="365"/>
      <c r="E52" s="366">
        <v>260</v>
      </c>
      <c r="F52" s="365"/>
      <c r="G52" s="243" t="s">
        <v>315</v>
      </c>
      <c r="H52" s="364" t="s">
        <v>316</v>
      </c>
      <c r="I52" s="365"/>
    </row>
    <row r="53" spans="1:9" x14ac:dyDescent="0.25">
      <c r="A53" s="364">
        <v>4</v>
      </c>
      <c r="B53" s="365"/>
      <c r="C53" s="364" t="s">
        <v>345</v>
      </c>
      <c r="D53" s="365"/>
      <c r="E53" s="366">
        <v>712.1</v>
      </c>
      <c r="F53" s="365"/>
      <c r="G53" s="243" t="s">
        <v>244</v>
      </c>
      <c r="H53" s="364" t="s">
        <v>326</v>
      </c>
      <c r="I53" s="365"/>
    </row>
    <row r="54" spans="1:9" x14ac:dyDescent="0.25">
      <c r="A54" s="364">
        <v>5</v>
      </c>
      <c r="B54" s="365"/>
      <c r="C54" s="364" t="s">
        <v>346</v>
      </c>
      <c r="D54" s="365"/>
      <c r="E54" s="366">
        <v>240.15</v>
      </c>
      <c r="F54" s="365"/>
      <c r="G54" s="243" t="s">
        <v>331</v>
      </c>
      <c r="H54" s="364" t="s">
        <v>313</v>
      </c>
      <c r="I54" s="365"/>
    </row>
    <row r="55" spans="1:9" x14ac:dyDescent="0.25">
      <c r="A55" s="364">
        <v>6</v>
      </c>
      <c r="B55" s="365"/>
      <c r="C55" s="364" t="s">
        <v>347</v>
      </c>
      <c r="D55" s="365"/>
      <c r="E55" s="366">
        <v>138.13</v>
      </c>
      <c r="F55" s="365"/>
      <c r="G55" s="243" t="s">
        <v>331</v>
      </c>
      <c r="H55" s="364" t="s">
        <v>313</v>
      </c>
      <c r="I55" s="365"/>
    </row>
    <row r="56" spans="1:9" ht="31.5" customHeight="1" x14ac:dyDescent="0.25">
      <c r="A56" s="367"/>
      <c r="B56" s="365"/>
      <c r="C56" s="367" t="s">
        <v>14</v>
      </c>
      <c r="D56" s="365"/>
      <c r="E56" s="368">
        <v>1706.7200000000003</v>
      </c>
      <c r="F56" s="365"/>
      <c r="G56" s="245"/>
      <c r="H56" s="367"/>
      <c r="I56" s="365"/>
    </row>
    <row r="57" spans="1:9" ht="33.75" customHeight="1" x14ac:dyDescent="0.25">
      <c r="A57" s="369" t="s">
        <v>240</v>
      </c>
      <c r="B57" s="370"/>
      <c r="C57" s="370"/>
      <c r="D57" s="370"/>
      <c r="E57" s="370"/>
      <c r="F57" s="370"/>
      <c r="G57" s="370"/>
      <c r="H57" s="370"/>
      <c r="I57" s="370"/>
    </row>
    <row r="58" spans="1:9" x14ac:dyDescent="0.25">
      <c r="A58" s="371" t="s">
        <v>171</v>
      </c>
      <c r="B58" s="365"/>
      <c r="C58" s="371" t="s">
        <v>172</v>
      </c>
      <c r="D58" s="365"/>
      <c r="E58" s="371" t="s">
        <v>173</v>
      </c>
      <c r="F58" s="365"/>
      <c r="G58" s="242" t="s">
        <v>174</v>
      </c>
      <c r="H58" s="371" t="s">
        <v>175</v>
      </c>
      <c r="I58" s="365"/>
    </row>
    <row r="59" spans="1:9" x14ac:dyDescent="0.25">
      <c r="A59" s="364">
        <v>1</v>
      </c>
      <c r="B59" s="365"/>
      <c r="C59" s="364" t="s">
        <v>348</v>
      </c>
      <c r="D59" s="365"/>
      <c r="E59" s="366">
        <v>69.099999999999994</v>
      </c>
      <c r="F59" s="365"/>
      <c r="G59" s="243" t="s">
        <v>196</v>
      </c>
      <c r="H59" s="364" t="s">
        <v>313</v>
      </c>
      <c r="I59" s="365"/>
    </row>
    <row r="60" spans="1:9" x14ac:dyDescent="0.25">
      <c r="A60" s="364">
        <v>2</v>
      </c>
      <c r="B60" s="365"/>
      <c r="C60" s="364" t="s">
        <v>349</v>
      </c>
      <c r="D60" s="365"/>
      <c r="E60" s="366">
        <v>14.9</v>
      </c>
      <c r="F60" s="365"/>
      <c r="G60" s="243" t="s">
        <v>319</v>
      </c>
      <c r="H60" s="364" t="s">
        <v>322</v>
      </c>
      <c r="I60" s="365"/>
    </row>
    <row r="61" spans="1:9" x14ac:dyDescent="0.25">
      <c r="A61" s="364">
        <v>3</v>
      </c>
      <c r="B61" s="365"/>
      <c r="C61" s="364" t="s">
        <v>350</v>
      </c>
      <c r="D61" s="365"/>
      <c r="E61" s="366">
        <v>35</v>
      </c>
      <c r="F61" s="365"/>
      <c r="G61" s="243" t="s">
        <v>270</v>
      </c>
      <c r="H61" s="364" t="s">
        <v>329</v>
      </c>
      <c r="I61" s="365"/>
    </row>
    <row r="62" spans="1:9" x14ac:dyDescent="0.25">
      <c r="A62" s="364">
        <v>4</v>
      </c>
      <c r="B62" s="365"/>
      <c r="C62" s="364" t="s">
        <v>351</v>
      </c>
      <c r="D62" s="365"/>
      <c r="E62" s="366">
        <v>23</v>
      </c>
      <c r="F62" s="365"/>
      <c r="G62" s="243" t="s">
        <v>207</v>
      </c>
      <c r="H62" s="364" t="s">
        <v>316</v>
      </c>
      <c r="I62" s="365"/>
    </row>
    <row r="63" spans="1:9" ht="12.75" customHeight="1" x14ac:dyDescent="0.25">
      <c r="A63" s="364">
        <v>5</v>
      </c>
      <c r="B63" s="365"/>
      <c r="C63" s="364" t="s">
        <v>350</v>
      </c>
      <c r="D63" s="365"/>
      <c r="E63" s="366">
        <v>35</v>
      </c>
      <c r="F63" s="365"/>
      <c r="G63" s="243" t="s">
        <v>207</v>
      </c>
      <c r="H63" s="364" t="s">
        <v>339</v>
      </c>
      <c r="I63" s="365"/>
    </row>
    <row r="64" spans="1:9" ht="32.25" customHeight="1" x14ac:dyDescent="0.25">
      <c r="A64" s="367"/>
      <c r="B64" s="365"/>
      <c r="C64" s="367" t="s">
        <v>14</v>
      </c>
      <c r="D64" s="365"/>
      <c r="E64" s="368">
        <v>177</v>
      </c>
      <c r="F64" s="365"/>
      <c r="G64" s="245"/>
      <c r="H64" s="367"/>
      <c r="I64" s="365"/>
    </row>
    <row r="65" spans="1:9" ht="27.75" customHeight="1" x14ac:dyDescent="0.25">
      <c r="A65" s="369" t="s">
        <v>352</v>
      </c>
      <c r="B65" s="370"/>
      <c r="C65" s="370"/>
      <c r="D65" s="370"/>
      <c r="E65" s="370"/>
      <c r="F65" s="370"/>
      <c r="G65" s="370"/>
      <c r="H65" s="370"/>
      <c r="I65" s="370"/>
    </row>
    <row r="66" spans="1:9" x14ac:dyDescent="0.25">
      <c r="A66" s="371" t="s">
        <v>171</v>
      </c>
      <c r="B66" s="365"/>
      <c r="C66" s="371" t="s">
        <v>172</v>
      </c>
      <c r="D66" s="365"/>
      <c r="E66" s="371" t="s">
        <v>173</v>
      </c>
      <c r="F66" s="365"/>
      <c r="G66" s="242" t="s">
        <v>174</v>
      </c>
      <c r="H66" s="371" t="s">
        <v>175</v>
      </c>
      <c r="I66" s="365"/>
    </row>
    <row r="67" spans="1:9" x14ac:dyDescent="0.25">
      <c r="A67" s="364">
        <v>1</v>
      </c>
      <c r="B67" s="365"/>
      <c r="C67" s="364" t="s">
        <v>353</v>
      </c>
      <c r="D67" s="365"/>
      <c r="E67" s="366">
        <v>6202.36</v>
      </c>
      <c r="F67" s="365"/>
      <c r="G67" s="243" t="s">
        <v>287</v>
      </c>
      <c r="H67" s="364" t="s">
        <v>354</v>
      </c>
      <c r="I67" s="365"/>
    </row>
    <row r="68" spans="1:9" x14ac:dyDescent="0.25">
      <c r="A68" s="364">
        <v>2</v>
      </c>
      <c r="B68" s="365"/>
      <c r="C68" s="364" t="s">
        <v>353</v>
      </c>
      <c r="D68" s="365"/>
      <c r="E68" s="366">
        <v>7507.78</v>
      </c>
      <c r="F68" s="365"/>
      <c r="G68" s="243" t="s">
        <v>213</v>
      </c>
      <c r="H68" s="364" t="s">
        <v>354</v>
      </c>
      <c r="I68" s="365"/>
    </row>
    <row r="69" spans="1:9" x14ac:dyDescent="0.25">
      <c r="A69" s="364">
        <v>3</v>
      </c>
      <c r="B69" s="365"/>
      <c r="C69" s="364" t="s">
        <v>353</v>
      </c>
      <c r="D69" s="365"/>
      <c r="E69" s="366">
        <v>6684.03</v>
      </c>
      <c r="F69" s="365"/>
      <c r="G69" s="243" t="s">
        <v>210</v>
      </c>
      <c r="H69" s="364" t="s">
        <v>354</v>
      </c>
      <c r="I69" s="365"/>
    </row>
    <row r="70" spans="1:9" ht="33.75" customHeight="1" x14ac:dyDescent="0.25">
      <c r="A70" s="367"/>
      <c r="B70" s="365"/>
      <c r="C70" s="367" t="s">
        <v>14</v>
      </c>
      <c r="D70" s="365"/>
      <c r="E70" s="368">
        <v>20394.169999999998</v>
      </c>
      <c r="F70" s="365"/>
      <c r="G70" s="245"/>
      <c r="H70" s="367"/>
      <c r="I70" s="365"/>
    </row>
    <row r="71" spans="1:9" ht="42.75" customHeight="1" x14ac:dyDescent="0.25">
      <c r="A71" s="369" t="s">
        <v>355</v>
      </c>
      <c r="B71" s="370"/>
      <c r="C71" s="370"/>
      <c r="D71" s="370"/>
      <c r="E71" s="370"/>
      <c r="F71" s="370"/>
      <c r="G71" s="370"/>
      <c r="H71" s="370"/>
      <c r="I71" s="370"/>
    </row>
    <row r="72" spans="1:9" x14ac:dyDescent="0.25">
      <c r="A72" s="371" t="s">
        <v>171</v>
      </c>
      <c r="B72" s="365"/>
      <c r="C72" s="371" t="s">
        <v>172</v>
      </c>
      <c r="D72" s="365"/>
      <c r="E72" s="371" t="s">
        <v>173</v>
      </c>
      <c r="F72" s="365"/>
      <c r="G72" s="242" t="s">
        <v>174</v>
      </c>
      <c r="H72" s="371" t="s">
        <v>175</v>
      </c>
      <c r="I72" s="365"/>
    </row>
    <row r="73" spans="1:9" x14ac:dyDescent="0.25">
      <c r="A73" s="364">
        <v>1</v>
      </c>
      <c r="B73" s="365"/>
      <c r="C73" s="364" t="s">
        <v>76</v>
      </c>
      <c r="D73" s="365"/>
      <c r="E73" s="366">
        <v>381.45</v>
      </c>
      <c r="F73" s="365"/>
      <c r="G73" s="243" t="s">
        <v>185</v>
      </c>
      <c r="H73" s="364" t="s">
        <v>356</v>
      </c>
      <c r="I73" s="365"/>
    </row>
    <row r="74" spans="1:9" x14ac:dyDescent="0.25">
      <c r="A74" s="364">
        <v>2</v>
      </c>
      <c r="B74" s="365"/>
      <c r="C74" s="364" t="s">
        <v>76</v>
      </c>
      <c r="D74" s="365"/>
      <c r="E74" s="366">
        <v>422.93</v>
      </c>
      <c r="F74" s="365"/>
      <c r="G74" s="243" t="s">
        <v>357</v>
      </c>
      <c r="H74" s="364" t="s">
        <v>356</v>
      </c>
      <c r="I74" s="365"/>
    </row>
    <row r="75" spans="1:9" x14ac:dyDescent="0.25">
      <c r="A75" s="364">
        <v>3</v>
      </c>
      <c r="B75" s="365"/>
      <c r="C75" s="364" t="s">
        <v>76</v>
      </c>
      <c r="D75" s="365"/>
      <c r="E75" s="366">
        <v>318.39</v>
      </c>
      <c r="F75" s="365"/>
      <c r="G75" s="243" t="s">
        <v>295</v>
      </c>
      <c r="H75" s="364" t="s">
        <v>356</v>
      </c>
      <c r="I75" s="365"/>
    </row>
    <row r="76" spans="1:9" ht="30.75" customHeight="1" x14ac:dyDescent="0.25">
      <c r="A76" s="367"/>
      <c r="B76" s="365"/>
      <c r="C76" s="367" t="s">
        <v>14</v>
      </c>
      <c r="D76" s="365"/>
      <c r="E76" s="368">
        <v>1122.77</v>
      </c>
      <c r="F76" s="365"/>
      <c r="G76" s="245"/>
      <c r="H76" s="367"/>
      <c r="I76" s="365"/>
    </row>
    <row r="77" spans="1:9" ht="42" customHeight="1" x14ac:dyDescent="0.25">
      <c r="A77" s="369" t="s">
        <v>358</v>
      </c>
      <c r="B77" s="370"/>
      <c r="C77" s="370"/>
      <c r="D77" s="370"/>
      <c r="E77" s="370"/>
      <c r="F77" s="370"/>
      <c r="G77" s="370"/>
      <c r="H77" s="370"/>
      <c r="I77" s="370"/>
    </row>
    <row r="78" spans="1:9" x14ac:dyDescent="0.25">
      <c r="A78" s="371" t="s">
        <v>171</v>
      </c>
      <c r="B78" s="365"/>
      <c r="C78" s="371" t="s">
        <v>172</v>
      </c>
      <c r="D78" s="365"/>
      <c r="E78" s="371" t="s">
        <v>173</v>
      </c>
      <c r="F78" s="365"/>
      <c r="G78" s="242" t="s">
        <v>174</v>
      </c>
      <c r="H78" s="371" t="s">
        <v>175</v>
      </c>
      <c r="I78" s="365"/>
    </row>
    <row r="79" spans="1:9" x14ac:dyDescent="0.25">
      <c r="A79" s="364">
        <v>1</v>
      </c>
      <c r="B79" s="365"/>
      <c r="C79" s="364" t="s">
        <v>77</v>
      </c>
      <c r="D79" s="365"/>
      <c r="E79" s="366">
        <v>204.12</v>
      </c>
      <c r="F79" s="365"/>
      <c r="G79" s="243" t="s">
        <v>185</v>
      </c>
      <c r="H79" s="364" t="s">
        <v>359</v>
      </c>
      <c r="I79" s="365"/>
    </row>
    <row r="80" spans="1:9" x14ac:dyDescent="0.25">
      <c r="A80" s="364">
        <v>2</v>
      </c>
      <c r="B80" s="365"/>
      <c r="C80" s="364" t="s">
        <v>77</v>
      </c>
      <c r="D80" s="365"/>
      <c r="E80" s="366">
        <v>285.77</v>
      </c>
      <c r="F80" s="365"/>
      <c r="G80" s="243" t="s">
        <v>185</v>
      </c>
      <c r="H80" s="364" t="s">
        <v>359</v>
      </c>
      <c r="I80" s="365"/>
    </row>
    <row r="81" spans="1:9" x14ac:dyDescent="0.25">
      <c r="A81" s="364">
        <v>3</v>
      </c>
      <c r="B81" s="365"/>
      <c r="C81" s="364" t="s">
        <v>77</v>
      </c>
      <c r="D81" s="365"/>
      <c r="E81" s="366">
        <v>285.77</v>
      </c>
      <c r="F81" s="365"/>
      <c r="G81" s="243" t="s">
        <v>213</v>
      </c>
      <c r="H81" s="364" t="s">
        <v>359</v>
      </c>
      <c r="I81" s="365"/>
    </row>
    <row r="82" spans="1:9" x14ac:dyDescent="0.25">
      <c r="A82" s="364">
        <v>4</v>
      </c>
      <c r="B82" s="365"/>
      <c r="C82" s="364" t="s">
        <v>77</v>
      </c>
      <c r="D82" s="365"/>
      <c r="E82" s="366">
        <v>163.30000000000001</v>
      </c>
      <c r="F82" s="365"/>
      <c r="G82" s="243" t="s">
        <v>204</v>
      </c>
      <c r="H82" s="364" t="s">
        <v>359</v>
      </c>
      <c r="I82" s="365"/>
    </row>
    <row r="83" spans="1:9" ht="34.5" customHeight="1" x14ac:dyDescent="0.25">
      <c r="A83" s="367"/>
      <c r="B83" s="365"/>
      <c r="C83" s="367" t="s">
        <v>14</v>
      </c>
      <c r="D83" s="365"/>
      <c r="E83" s="368">
        <v>938.96</v>
      </c>
      <c r="F83" s="365"/>
      <c r="G83" s="245"/>
      <c r="H83" s="367"/>
      <c r="I83" s="365"/>
    </row>
    <row r="84" spans="1:9" ht="31.5" customHeight="1" x14ac:dyDescent="0.25">
      <c r="A84" s="369" t="s">
        <v>360</v>
      </c>
      <c r="B84" s="370"/>
      <c r="C84" s="370"/>
      <c r="D84" s="370"/>
      <c r="E84" s="370"/>
      <c r="F84" s="370"/>
      <c r="G84" s="370"/>
      <c r="H84" s="370"/>
      <c r="I84" s="370"/>
    </row>
    <row r="85" spans="1:9" x14ac:dyDescent="0.25">
      <c r="A85" s="371" t="s">
        <v>171</v>
      </c>
      <c r="B85" s="365"/>
      <c r="C85" s="371" t="s">
        <v>172</v>
      </c>
      <c r="D85" s="365"/>
      <c r="E85" s="371" t="s">
        <v>173</v>
      </c>
      <c r="F85" s="365"/>
      <c r="G85" s="242" t="s">
        <v>174</v>
      </c>
      <c r="H85" s="371" t="s">
        <v>175</v>
      </c>
      <c r="I85" s="365"/>
    </row>
    <row r="86" spans="1:9" x14ac:dyDescent="0.25">
      <c r="A86" s="364">
        <v>1</v>
      </c>
      <c r="B86" s="365"/>
      <c r="C86" s="364" t="s">
        <v>361</v>
      </c>
      <c r="D86" s="365"/>
      <c r="E86" s="366">
        <v>2059.6799999999998</v>
      </c>
      <c r="F86" s="365"/>
      <c r="G86" s="243" t="s">
        <v>244</v>
      </c>
      <c r="H86" s="364" t="s">
        <v>245</v>
      </c>
      <c r="I86" s="365"/>
    </row>
    <row r="87" spans="1:9" x14ac:dyDescent="0.25">
      <c r="A87" s="364">
        <v>2</v>
      </c>
      <c r="B87" s="365"/>
      <c r="C87" s="364" t="s">
        <v>361</v>
      </c>
      <c r="D87" s="365"/>
      <c r="E87" s="366">
        <v>2060.63</v>
      </c>
      <c r="F87" s="365"/>
      <c r="G87" s="243" t="s">
        <v>213</v>
      </c>
      <c r="H87" s="364" t="s">
        <v>245</v>
      </c>
      <c r="I87" s="365"/>
    </row>
    <row r="88" spans="1:9" ht="28.5" customHeight="1" x14ac:dyDescent="0.25">
      <c r="A88" s="367"/>
      <c r="B88" s="365"/>
      <c r="C88" s="367" t="s">
        <v>14</v>
      </c>
      <c r="D88" s="365"/>
      <c r="E88" s="368">
        <v>4120.3099999999995</v>
      </c>
      <c r="F88" s="365"/>
      <c r="G88" s="245"/>
      <c r="H88" s="367"/>
      <c r="I88" s="365"/>
    </row>
    <row r="89" spans="1:9" ht="33" customHeight="1" x14ac:dyDescent="0.25">
      <c r="A89" s="369" t="s">
        <v>242</v>
      </c>
      <c r="B89" s="370"/>
      <c r="C89" s="370"/>
      <c r="D89" s="370"/>
      <c r="E89" s="370"/>
      <c r="F89" s="370"/>
      <c r="G89" s="370"/>
      <c r="H89" s="370"/>
      <c r="I89" s="370"/>
    </row>
    <row r="90" spans="1:9" x14ac:dyDescent="0.25">
      <c r="A90" s="371" t="s">
        <v>171</v>
      </c>
      <c r="B90" s="365"/>
      <c r="C90" s="371" t="s">
        <v>172</v>
      </c>
      <c r="D90" s="365"/>
      <c r="E90" s="371" t="s">
        <v>173</v>
      </c>
      <c r="F90" s="365"/>
      <c r="G90" s="242" t="s">
        <v>174</v>
      </c>
      <c r="H90" s="371" t="s">
        <v>175</v>
      </c>
      <c r="I90" s="365"/>
    </row>
    <row r="91" spans="1:9" ht="12.75" customHeight="1" x14ac:dyDescent="0.25">
      <c r="A91" s="364">
        <v>1</v>
      </c>
      <c r="B91" s="365"/>
      <c r="C91" s="364" t="s">
        <v>243</v>
      </c>
      <c r="D91" s="365"/>
      <c r="E91" s="366">
        <v>1527.99</v>
      </c>
      <c r="F91" s="365"/>
      <c r="G91" s="243" t="s">
        <v>244</v>
      </c>
      <c r="H91" s="364" t="s">
        <v>245</v>
      </c>
      <c r="I91" s="365"/>
    </row>
    <row r="92" spans="1:9" x14ac:dyDescent="0.25">
      <c r="A92" s="364">
        <v>2</v>
      </c>
      <c r="B92" s="365"/>
      <c r="C92" s="364" t="s">
        <v>243</v>
      </c>
      <c r="D92" s="365"/>
      <c r="E92" s="366">
        <v>1496</v>
      </c>
      <c r="F92" s="365"/>
      <c r="G92" s="243" t="s">
        <v>213</v>
      </c>
      <c r="H92" s="364" t="s">
        <v>245</v>
      </c>
      <c r="I92" s="365"/>
    </row>
    <row r="93" spans="1:9" ht="34.5" customHeight="1" x14ac:dyDescent="0.25">
      <c r="A93" s="367"/>
      <c r="B93" s="365"/>
      <c r="C93" s="367" t="s">
        <v>14</v>
      </c>
      <c r="D93" s="365"/>
      <c r="E93" s="368">
        <v>3023.99</v>
      </c>
      <c r="F93" s="365"/>
      <c r="G93" s="245"/>
      <c r="H93" s="367"/>
      <c r="I93" s="365"/>
    </row>
    <row r="94" spans="1:9" ht="33.75" customHeight="1" x14ac:dyDescent="0.25">
      <c r="A94" s="369" t="s">
        <v>253</v>
      </c>
      <c r="B94" s="370"/>
      <c r="C94" s="370"/>
      <c r="D94" s="370"/>
      <c r="E94" s="370"/>
      <c r="F94" s="370"/>
      <c r="G94" s="370"/>
      <c r="H94" s="370"/>
      <c r="I94" s="370"/>
    </row>
    <row r="95" spans="1:9" x14ac:dyDescent="0.25">
      <c r="A95" s="371" t="s">
        <v>171</v>
      </c>
      <c r="B95" s="365"/>
      <c r="C95" s="371" t="s">
        <v>172</v>
      </c>
      <c r="D95" s="365"/>
      <c r="E95" s="371" t="s">
        <v>173</v>
      </c>
      <c r="F95" s="365"/>
      <c r="G95" s="242" t="s">
        <v>174</v>
      </c>
      <c r="H95" s="371" t="s">
        <v>175</v>
      </c>
      <c r="I95" s="365"/>
    </row>
    <row r="96" spans="1:9" x14ac:dyDescent="0.25">
      <c r="A96" s="250">
        <v>1</v>
      </c>
      <c r="B96" s="251"/>
      <c r="C96" s="364" t="s">
        <v>362</v>
      </c>
      <c r="D96" s="365"/>
      <c r="E96" s="366">
        <v>934.92</v>
      </c>
      <c r="F96" s="365"/>
      <c r="G96" s="243" t="s">
        <v>185</v>
      </c>
      <c r="H96" s="364" t="s">
        <v>259</v>
      </c>
      <c r="I96" s="365"/>
    </row>
    <row r="97" spans="1:9" x14ac:dyDescent="0.25">
      <c r="A97" s="364">
        <v>2</v>
      </c>
      <c r="B97" s="365"/>
      <c r="C97" s="364" t="s">
        <v>279</v>
      </c>
      <c r="D97" s="365"/>
      <c r="E97" s="366">
        <v>70</v>
      </c>
      <c r="F97" s="365"/>
      <c r="G97" s="243" t="s">
        <v>280</v>
      </c>
      <c r="H97" s="364" t="s">
        <v>281</v>
      </c>
      <c r="I97" s="365"/>
    </row>
    <row r="98" spans="1:9" x14ac:dyDescent="0.25">
      <c r="A98" s="375">
        <v>3</v>
      </c>
      <c r="B98" s="376"/>
      <c r="C98" s="364" t="s">
        <v>363</v>
      </c>
      <c r="D98" s="365"/>
      <c r="E98" s="366">
        <v>108</v>
      </c>
      <c r="F98" s="365"/>
      <c r="G98" s="243" t="s">
        <v>287</v>
      </c>
      <c r="H98" s="364" t="s">
        <v>364</v>
      </c>
      <c r="I98" s="365"/>
    </row>
    <row r="99" spans="1:9" x14ac:dyDescent="0.25">
      <c r="A99" s="375">
        <v>4</v>
      </c>
      <c r="B99" s="376"/>
      <c r="C99" s="364" t="s">
        <v>365</v>
      </c>
      <c r="D99" s="365"/>
      <c r="E99" s="366">
        <v>200</v>
      </c>
      <c r="F99" s="365"/>
      <c r="G99" s="243" t="s">
        <v>230</v>
      </c>
      <c r="H99" s="364" t="s">
        <v>366</v>
      </c>
      <c r="I99" s="365"/>
    </row>
    <row r="100" spans="1:9" x14ac:dyDescent="0.25">
      <c r="A100" s="375">
        <v>5</v>
      </c>
      <c r="B100" s="376"/>
      <c r="C100" s="364" t="s">
        <v>367</v>
      </c>
      <c r="D100" s="365"/>
      <c r="E100" s="366">
        <v>177</v>
      </c>
      <c r="F100" s="365"/>
      <c r="G100" s="243" t="s">
        <v>234</v>
      </c>
      <c r="H100" s="364" t="s">
        <v>368</v>
      </c>
      <c r="I100" s="365"/>
    </row>
    <row r="101" spans="1:9" x14ac:dyDescent="0.25">
      <c r="A101" s="375">
        <v>6</v>
      </c>
      <c r="B101" s="376"/>
      <c r="C101" s="364" t="s">
        <v>279</v>
      </c>
      <c r="D101" s="365"/>
      <c r="E101" s="366">
        <v>177</v>
      </c>
      <c r="F101" s="365"/>
      <c r="G101" s="243" t="s">
        <v>185</v>
      </c>
      <c r="H101" s="364" t="s">
        <v>368</v>
      </c>
      <c r="I101" s="365"/>
    </row>
    <row r="102" spans="1:9" x14ac:dyDescent="0.25">
      <c r="A102" s="375">
        <v>7</v>
      </c>
      <c r="B102" s="376"/>
      <c r="C102" s="364" t="s">
        <v>279</v>
      </c>
      <c r="D102" s="365"/>
      <c r="E102" s="366">
        <v>914.2</v>
      </c>
      <c r="F102" s="365"/>
      <c r="G102" s="243" t="s">
        <v>369</v>
      </c>
      <c r="H102" s="364" t="s">
        <v>370</v>
      </c>
      <c r="I102" s="365"/>
    </row>
    <row r="103" spans="1:9" x14ac:dyDescent="0.25">
      <c r="A103" s="375">
        <v>8</v>
      </c>
      <c r="B103" s="376"/>
      <c r="C103" s="364" t="s">
        <v>371</v>
      </c>
      <c r="D103" s="365"/>
      <c r="E103" s="366">
        <v>705.35</v>
      </c>
      <c r="F103" s="365"/>
      <c r="G103" s="243" t="s">
        <v>177</v>
      </c>
      <c r="H103" s="364" t="s">
        <v>372</v>
      </c>
      <c r="I103" s="365"/>
    </row>
    <row r="104" spans="1:9" x14ac:dyDescent="0.25">
      <c r="A104" s="375">
        <v>9</v>
      </c>
      <c r="B104" s="376"/>
      <c r="C104" s="364" t="s">
        <v>365</v>
      </c>
      <c r="D104" s="365"/>
      <c r="E104" s="366">
        <v>200</v>
      </c>
      <c r="F104" s="365"/>
      <c r="G104" s="243" t="s">
        <v>177</v>
      </c>
      <c r="H104" s="364" t="s">
        <v>366</v>
      </c>
      <c r="I104" s="365"/>
    </row>
    <row r="105" spans="1:9" x14ac:dyDescent="0.25">
      <c r="A105" s="375">
        <v>10</v>
      </c>
      <c r="B105" s="376"/>
      <c r="C105" s="364" t="s">
        <v>373</v>
      </c>
      <c r="D105" s="365"/>
      <c r="E105" s="366">
        <v>319.97000000000003</v>
      </c>
      <c r="F105" s="365"/>
      <c r="G105" s="243" t="s">
        <v>216</v>
      </c>
      <c r="H105" s="364" t="s">
        <v>374</v>
      </c>
      <c r="I105" s="365"/>
    </row>
    <row r="106" spans="1:9" x14ac:dyDescent="0.25">
      <c r="A106" s="375">
        <v>11</v>
      </c>
      <c r="B106" s="376"/>
      <c r="C106" s="364" t="s">
        <v>260</v>
      </c>
      <c r="D106" s="365"/>
      <c r="E106" s="366">
        <v>13.48</v>
      </c>
      <c r="F106" s="365"/>
      <c r="G106" s="243" t="s">
        <v>261</v>
      </c>
      <c r="H106" s="364" t="s">
        <v>262</v>
      </c>
      <c r="I106" s="365"/>
    </row>
    <row r="107" spans="1:9" x14ac:dyDescent="0.25">
      <c r="A107" s="375">
        <v>12</v>
      </c>
      <c r="B107" s="376"/>
      <c r="C107" s="375" t="s">
        <v>375</v>
      </c>
      <c r="D107" s="376"/>
      <c r="E107" s="377">
        <v>17.55</v>
      </c>
      <c r="F107" s="378"/>
      <c r="G107" s="252">
        <v>44426</v>
      </c>
      <c r="H107" s="375" t="s">
        <v>376</v>
      </c>
      <c r="I107" s="376"/>
    </row>
    <row r="108" spans="1:9" x14ac:dyDescent="0.25">
      <c r="A108" s="375">
        <v>13</v>
      </c>
      <c r="B108" s="376"/>
      <c r="C108" s="375" t="s">
        <v>375</v>
      </c>
      <c r="D108" s="376"/>
      <c r="E108" s="377">
        <v>17.55</v>
      </c>
      <c r="F108" s="378"/>
      <c r="G108" s="252">
        <v>44426</v>
      </c>
      <c r="H108" s="375" t="s">
        <v>376</v>
      </c>
      <c r="I108" s="376"/>
    </row>
    <row r="109" spans="1:9" x14ac:dyDescent="0.25">
      <c r="A109" s="375">
        <v>14</v>
      </c>
      <c r="B109" s="376"/>
      <c r="C109" s="375" t="s">
        <v>367</v>
      </c>
      <c r="D109" s="376"/>
      <c r="E109" s="366">
        <v>177</v>
      </c>
      <c r="F109" s="365"/>
      <c r="G109" s="243" t="s">
        <v>204</v>
      </c>
      <c r="H109" s="364" t="s">
        <v>368</v>
      </c>
      <c r="I109" s="365"/>
    </row>
    <row r="110" spans="1:9" x14ac:dyDescent="0.25">
      <c r="A110" s="375">
        <v>15</v>
      </c>
      <c r="B110" s="376"/>
      <c r="C110" s="375" t="s">
        <v>371</v>
      </c>
      <c r="D110" s="376"/>
      <c r="E110" s="366">
        <v>273.36</v>
      </c>
      <c r="F110" s="365"/>
      <c r="G110" s="243" t="s">
        <v>275</v>
      </c>
      <c r="H110" s="364" t="s">
        <v>372</v>
      </c>
      <c r="I110" s="365"/>
    </row>
    <row r="111" spans="1:9" x14ac:dyDescent="0.25">
      <c r="A111" s="375">
        <v>16</v>
      </c>
      <c r="B111" s="376"/>
      <c r="C111" s="375" t="s">
        <v>377</v>
      </c>
      <c r="D111" s="376"/>
      <c r="E111" s="366">
        <v>385.59</v>
      </c>
      <c r="F111" s="365"/>
      <c r="G111" s="243" t="s">
        <v>378</v>
      </c>
      <c r="H111" s="364" t="s">
        <v>379</v>
      </c>
      <c r="I111" s="365"/>
    </row>
    <row r="112" spans="1:9" x14ac:dyDescent="0.25">
      <c r="A112" s="375">
        <v>17</v>
      </c>
      <c r="B112" s="376"/>
      <c r="C112" s="375" t="s">
        <v>377</v>
      </c>
      <c r="D112" s="376"/>
      <c r="E112" s="366">
        <v>194.7</v>
      </c>
      <c r="F112" s="365"/>
      <c r="G112" s="243" t="s">
        <v>378</v>
      </c>
      <c r="H112" s="364" t="s">
        <v>379</v>
      </c>
      <c r="I112" s="365"/>
    </row>
    <row r="113" spans="1:9" x14ac:dyDescent="0.25">
      <c r="A113" s="375">
        <v>18</v>
      </c>
      <c r="B113" s="376"/>
      <c r="C113" s="364" t="s">
        <v>371</v>
      </c>
      <c r="D113" s="365"/>
      <c r="E113" s="366">
        <v>686.67</v>
      </c>
      <c r="F113" s="365"/>
      <c r="G113" s="243" t="s">
        <v>380</v>
      </c>
      <c r="H113" s="364" t="s">
        <v>372</v>
      </c>
      <c r="I113" s="365"/>
    </row>
    <row r="114" spans="1:9" ht="35.25" customHeight="1" x14ac:dyDescent="0.25">
      <c r="A114" s="367"/>
      <c r="B114" s="365"/>
      <c r="C114" s="367" t="s">
        <v>14</v>
      </c>
      <c r="D114" s="365"/>
      <c r="E114" s="368">
        <f>SUM(E96:E113)</f>
        <v>5572.34</v>
      </c>
      <c r="F114" s="365"/>
      <c r="G114" s="245"/>
      <c r="H114" s="367"/>
      <c r="I114" s="365"/>
    </row>
    <row r="115" spans="1:9" ht="29.25" customHeight="1" x14ac:dyDescent="0.25">
      <c r="A115" s="369" t="s">
        <v>381</v>
      </c>
      <c r="B115" s="370"/>
      <c r="C115" s="370"/>
      <c r="D115" s="370"/>
      <c r="E115" s="370"/>
      <c r="F115" s="370"/>
      <c r="G115" s="370"/>
      <c r="H115" s="370"/>
      <c r="I115" s="370"/>
    </row>
    <row r="116" spans="1:9" x14ac:dyDescent="0.25">
      <c r="A116" s="371" t="s">
        <v>171</v>
      </c>
      <c r="B116" s="365"/>
      <c r="C116" s="371" t="s">
        <v>172</v>
      </c>
      <c r="D116" s="365"/>
      <c r="E116" s="371" t="s">
        <v>173</v>
      </c>
      <c r="F116" s="365"/>
      <c r="G116" s="242" t="s">
        <v>174</v>
      </c>
      <c r="H116" s="371" t="s">
        <v>175</v>
      </c>
      <c r="I116" s="365"/>
    </row>
    <row r="117" spans="1:9" x14ac:dyDescent="0.25">
      <c r="A117" s="364">
        <v>1</v>
      </c>
      <c r="B117" s="365"/>
      <c r="C117" s="364" t="s">
        <v>382</v>
      </c>
      <c r="D117" s="365"/>
      <c r="E117" s="366">
        <v>1500</v>
      </c>
      <c r="F117" s="365"/>
      <c r="G117" s="243" t="s">
        <v>187</v>
      </c>
      <c r="H117" s="364" t="s">
        <v>383</v>
      </c>
      <c r="I117" s="365"/>
    </row>
    <row r="118" spans="1:9" ht="27.75" customHeight="1" x14ac:dyDescent="0.25">
      <c r="A118" s="367"/>
      <c r="B118" s="365"/>
      <c r="C118" s="367" t="s">
        <v>14</v>
      </c>
      <c r="D118" s="365"/>
      <c r="E118" s="368">
        <v>1500</v>
      </c>
      <c r="F118" s="365"/>
      <c r="G118" s="245"/>
      <c r="H118" s="367"/>
      <c r="I118" s="365"/>
    </row>
    <row r="119" spans="1:9" ht="28.5" customHeight="1" x14ac:dyDescent="0.25">
      <c r="A119" s="369" t="s">
        <v>384</v>
      </c>
      <c r="B119" s="370"/>
      <c r="C119" s="370"/>
      <c r="D119" s="370"/>
      <c r="E119" s="370"/>
      <c r="F119" s="370"/>
      <c r="G119" s="370"/>
      <c r="H119" s="370"/>
      <c r="I119" s="370"/>
    </row>
    <row r="120" spans="1:9" ht="28.5" customHeight="1" x14ac:dyDescent="0.25">
      <c r="A120" s="371" t="s">
        <v>171</v>
      </c>
      <c r="B120" s="365"/>
      <c r="C120" s="371" t="s">
        <v>172</v>
      </c>
      <c r="D120" s="365"/>
      <c r="E120" s="371" t="s">
        <v>173</v>
      </c>
      <c r="F120" s="365"/>
      <c r="G120" s="242" t="s">
        <v>174</v>
      </c>
      <c r="H120" s="371" t="s">
        <v>175</v>
      </c>
      <c r="I120" s="365"/>
    </row>
    <row r="121" spans="1:9" x14ac:dyDescent="0.25">
      <c r="A121" s="364">
        <v>1</v>
      </c>
      <c r="B121" s="365"/>
      <c r="C121" s="364" t="s">
        <v>385</v>
      </c>
      <c r="D121" s="365"/>
      <c r="E121" s="366">
        <v>200</v>
      </c>
      <c r="F121" s="365"/>
      <c r="G121" s="243" t="s">
        <v>187</v>
      </c>
      <c r="H121" s="364" t="s">
        <v>383</v>
      </c>
      <c r="I121" s="365"/>
    </row>
    <row r="122" spans="1:9" x14ac:dyDescent="0.25">
      <c r="A122" s="364">
        <v>2</v>
      </c>
      <c r="B122" s="365"/>
      <c r="C122" s="364" t="s">
        <v>386</v>
      </c>
      <c r="D122" s="365"/>
      <c r="E122" s="366">
        <v>472.5</v>
      </c>
      <c r="F122" s="365"/>
      <c r="G122" s="243" t="s">
        <v>230</v>
      </c>
      <c r="H122" s="364" t="s">
        <v>387</v>
      </c>
      <c r="I122" s="365"/>
    </row>
    <row r="123" spans="1:9" x14ac:dyDescent="0.25">
      <c r="A123" s="364">
        <v>3</v>
      </c>
      <c r="B123" s="365"/>
      <c r="C123" s="364" t="s">
        <v>388</v>
      </c>
      <c r="D123" s="365"/>
      <c r="E123" s="366">
        <v>96</v>
      </c>
      <c r="F123" s="365"/>
      <c r="G123" s="243" t="s">
        <v>230</v>
      </c>
      <c r="H123" s="364" t="s">
        <v>389</v>
      </c>
      <c r="I123" s="365"/>
    </row>
    <row r="124" spans="1:9" x14ac:dyDescent="0.25">
      <c r="A124" s="364">
        <v>4</v>
      </c>
      <c r="B124" s="365"/>
      <c r="C124" s="364" t="s">
        <v>390</v>
      </c>
      <c r="D124" s="365"/>
      <c r="E124" s="366">
        <v>448</v>
      </c>
      <c r="F124" s="365"/>
      <c r="G124" s="243" t="s">
        <v>187</v>
      </c>
      <c r="H124" s="364" t="s">
        <v>391</v>
      </c>
      <c r="I124" s="365"/>
    </row>
    <row r="125" spans="1:9" x14ac:dyDescent="0.25">
      <c r="A125" s="364">
        <v>5</v>
      </c>
      <c r="B125" s="365"/>
      <c r="C125" s="364" t="s">
        <v>392</v>
      </c>
      <c r="D125" s="365"/>
      <c r="E125" s="366">
        <v>516.5</v>
      </c>
      <c r="F125" s="365"/>
      <c r="G125" s="243" t="s">
        <v>177</v>
      </c>
      <c r="H125" s="364" t="s">
        <v>393</v>
      </c>
      <c r="I125" s="365"/>
    </row>
    <row r="126" spans="1:9" x14ac:dyDescent="0.25">
      <c r="A126" s="364">
        <v>6</v>
      </c>
      <c r="B126" s="365"/>
      <c r="C126" s="364" t="s">
        <v>386</v>
      </c>
      <c r="D126" s="365"/>
      <c r="E126" s="366">
        <v>71.5</v>
      </c>
      <c r="F126" s="365"/>
      <c r="G126" s="243" t="s">
        <v>357</v>
      </c>
      <c r="H126" s="364" t="s">
        <v>394</v>
      </c>
      <c r="I126" s="365"/>
    </row>
    <row r="127" spans="1:9" x14ac:dyDescent="0.25">
      <c r="A127" s="364">
        <v>7</v>
      </c>
      <c r="B127" s="365"/>
      <c r="C127" s="364" t="s">
        <v>386</v>
      </c>
      <c r="D127" s="365"/>
      <c r="E127" s="366">
        <v>89</v>
      </c>
      <c r="F127" s="365"/>
      <c r="G127" s="243" t="s">
        <v>177</v>
      </c>
      <c r="H127" s="364" t="s">
        <v>395</v>
      </c>
      <c r="I127" s="365"/>
    </row>
    <row r="128" spans="1:9" x14ac:dyDescent="0.25">
      <c r="A128" s="364">
        <v>8</v>
      </c>
      <c r="B128" s="365"/>
      <c r="C128" s="364" t="s">
        <v>390</v>
      </c>
      <c r="D128" s="365"/>
      <c r="E128" s="366">
        <v>1000</v>
      </c>
      <c r="F128" s="365"/>
      <c r="G128" s="243" t="s">
        <v>234</v>
      </c>
      <c r="H128" s="364" t="s">
        <v>391</v>
      </c>
      <c r="I128" s="365"/>
    </row>
    <row r="129" spans="1:9" x14ac:dyDescent="0.25">
      <c r="A129" s="364">
        <v>9</v>
      </c>
      <c r="B129" s="365"/>
      <c r="C129" s="364" t="s">
        <v>388</v>
      </c>
      <c r="D129" s="365"/>
      <c r="E129" s="366">
        <v>144</v>
      </c>
      <c r="F129" s="365"/>
      <c r="G129" s="243" t="s">
        <v>272</v>
      </c>
      <c r="H129" s="364" t="s">
        <v>396</v>
      </c>
      <c r="I129" s="365"/>
    </row>
    <row r="130" spans="1:9" x14ac:dyDescent="0.25">
      <c r="A130" s="364">
        <v>10</v>
      </c>
      <c r="B130" s="365"/>
      <c r="C130" s="364" t="s">
        <v>388</v>
      </c>
      <c r="D130" s="365"/>
      <c r="E130" s="366">
        <v>48</v>
      </c>
      <c r="F130" s="365"/>
      <c r="G130" s="243" t="s">
        <v>272</v>
      </c>
      <c r="H130" s="364" t="s">
        <v>396</v>
      </c>
      <c r="I130" s="365"/>
    </row>
    <row r="131" spans="1:9" x14ac:dyDescent="0.25">
      <c r="A131" s="364">
        <v>11</v>
      </c>
      <c r="B131" s="365"/>
      <c r="C131" s="364" t="s">
        <v>385</v>
      </c>
      <c r="D131" s="365"/>
      <c r="E131" s="366">
        <v>120</v>
      </c>
      <c r="F131" s="365"/>
      <c r="G131" s="243" t="s">
        <v>275</v>
      </c>
      <c r="H131" s="364" t="s">
        <v>383</v>
      </c>
      <c r="I131" s="365"/>
    </row>
    <row r="132" spans="1:9" x14ac:dyDescent="0.25">
      <c r="A132" s="364">
        <v>12</v>
      </c>
      <c r="B132" s="365"/>
      <c r="C132" s="364" t="s">
        <v>397</v>
      </c>
      <c r="D132" s="365"/>
      <c r="E132" s="366">
        <v>980</v>
      </c>
      <c r="F132" s="365"/>
      <c r="G132" s="243" t="s">
        <v>275</v>
      </c>
      <c r="H132" s="364" t="s">
        <v>398</v>
      </c>
      <c r="I132" s="365"/>
    </row>
    <row r="133" spans="1:9" x14ac:dyDescent="0.25">
      <c r="A133" s="364">
        <v>13</v>
      </c>
      <c r="B133" s="365"/>
      <c r="C133" s="364" t="s">
        <v>385</v>
      </c>
      <c r="D133" s="365"/>
      <c r="E133" s="366">
        <v>360</v>
      </c>
      <c r="F133" s="365"/>
      <c r="G133" s="243" t="s">
        <v>357</v>
      </c>
      <c r="H133" s="364" t="s">
        <v>383</v>
      </c>
      <c r="I133" s="365"/>
    </row>
    <row r="134" spans="1:9" ht="29.25" customHeight="1" x14ac:dyDescent="0.25">
      <c r="A134" s="367"/>
      <c r="B134" s="365"/>
      <c r="C134" s="367" t="s">
        <v>14</v>
      </c>
      <c r="D134" s="365"/>
      <c r="E134" s="368">
        <v>4545.5</v>
      </c>
      <c r="F134" s="365"/>
      <c r="G134" s="245"/>
      <c r="H134" s="367"/>
      <c r="I134" s="365"/>
    </row>
    <row r="135" spans="1:9" ht="32.25" customHeight="1" x14ac:dyDescent="0.25">
      <c r="A135" s="369" t="s">
        <v>399</v>
      </c>
      <c r="B135" s="370"/>
      <c r="C135" s="370"/>
      <c r="D135" s="370"/>
      <c r="E135" s="370"/>
      <c r="F135" s="370"/>
      <c r="G135" s="370"/>
      <c r="H135" s="370"/>
      <c r="I135" s="370"/>
    </row>
    <row r="136" spans="1:9" x14ac:dyDescent="0.25">
      <c r="A136" s="371" t="s">
        <v>171</v>
      </c>
      <c r="B136" s="365"/>
      <c r="C136" s="371" t="s">
        <v>172</v>
      </c>
      <c r="D136" s="365"/>
      <c r="E136" s="371" t="s">
        <v>173</v>
      </c>
      <c r="F136" s="365"/>
      <c r="G136" s="242" t="s">
        <v>174</v>
      </c>
      <c r="H136" s="371" t="s">
        <v>175</v>
      </c>
      <c r="I136" s="365"/>
    </row>
    <row r="137" spans="1:9" x14ac:dyDescent="0.25">
      <c r="A137" s="364">
        <v>1</v>
      </c>
      <c r="B137" s="365"/>
      <c r="C137" s="364" t="s">
        <v>400</v>
      </c>
      <c r="D137" s="365"/>
      <c r="E137" s="366">
        <v>2385.5</v>
      </c>
      <c r="F137" s="365"/>
      <c r="G137" s="243" t="s">
        <v>230</v>
      </c>
      <c r="H137" s="364" t="s">
        <v>401</v>
      </c>
      <c r="I137" s="365"/>
    </row>
    <row r="138" spans="1:9" x14ac:dyDescent="0.25">
      <c r="A138" s="364">
        <v>2</v>
      </c>
      <c r="B138" s="365"/>
      <c r="C138" s="364" t="s">
        <v>400</v>
      </c>
      <c r="D138" s="365"/>
      <c r="E138" s="366">
        <v>3365.24</v>
      </c>
      <c r="F138" s="365"/>
      <c r="G138" s="243" t="s">
        <v>177</v>
      </c>
      <c r="H138" s="364" t="s">
        <v>401</v>
      </c>
      <c r="I138" s="365"/>
    </row>
    <row r="139" spans="1:9" x14ac:dyDescent="0.25">
      <c r="A139" s="364">
        <v>3</v>
      </c>
      <c r="B139" s="365"/>
      <c r="C139" s="364" t="s">
        <v>400</v>
      </c>
      <c r="D139" s="365"/>
      <c r="E139" s="366">
        <v>1976.66</v>
      </c>
      <c r="F139" s="365"/>
      <c r="G139" s="243" t="s">
        <v>275</v>
      </c>
      <c r="H139" s="364" t="s">
        <v>401</v>
      </c>
      <c r="I139" s="365"/>
    </row>
    <row r="140" spans="1:9" ht="40.5" customHeight="1" x14ac:dyDescent="0.25">
      <c r="A140" s="367"/>
      <c r="B140" s="365"/>
      <c r="C140" s="367" t="s">
        <v>14</v>
      </c>
      <c r="D140" s="365"/>
      <c r="E140" s="368">
        <v>7727.4</v>
      </c>
      <c r="F140" s="365"/>
      <c r="G140" s="245"/>
      <c r="H140" s="367"/>
      <c r="I140" s="365"/>
    </row>
    <row r="141" spans="1:9" ht="24" customHeight="1" x14ac:dyDescent="0.25">
      <c r="A141" s="369" t="s">
        <v>282</v>
      </c>
      <c r="B141" s="370"/>
      <c r="C141" s="370"/>
      <c r="D141" s="370"/>
      <c r="E141" s="370"/>
      <c r="F141" s="370"/>
      <c r="G141" s="370"/>
      <c r="H141" s="370"/>
      <c r="I141" s="370"/>
    </row>
    <row r="142" spans="1:9" ht="23.25" customHeight="1" x14ac:dyDescent="0.25">
      <c r="A142" s="371" t="s">
        <v>171</v>
      </c>
      <c r="B142" s="365"/>
      <c r="C142" s="371" t="s">
        <v>172</v>
      </c>
      <c r="D142" s="365"/>
      <c r="E142" s="371" t="s">
        <v>173</v>
      </c>
      <c r="F142" s="365"/>
      <c r="G142" s="242" t="s">
        <v>174</v>
      </c>
      <c r="H142" s="371" t="s">
        <v>175</v>
      </c>
      <c r="I142" s="365"/>
    </row>
    <row r="143" spans="1:9" x14ac:dyDescent="0.25">
      <c r="A143" s="364">
        <v>1</v>
      </c>
      <c r="B143" s="365"/>
      <c r="C143" s="364" t="s">
        <v>402</v>
      </c>
      <c r="D143" s="365"/>
      <c r="E143" s="366">
        <v>12.46</v>
      </c>
      <c r="F143" s="365"/>
      <c r="G143" s="243" t="s">
        <v>315</v>
      </c>
      <c r="H143" s="364" t="s">
        <v>316</v>
      </c>
      <c r="I143" s="365"/>
    </row>
    <row r="144" spans="1:9" ht="24.75" customHeight="1" x14ac:dyDescent="0.25">
      <c r="A144" s="367"/>
      <c r="B144" s="365"/>
      <c r="C144" s="367" t="s">
        <v>14</v>
      </c>
      <c r="D144" s="365"/>
      <c r="E144" s="368">
        <v>12.46</v>
      </c>
      <c r="F144" s="365"/>
      <c r="G144" s="245"/>
      <c r="H144" s="367"/>
      <c r="I144" s="365"/>
    </row>
    <row r="145" spans="1:9" ht="32.25" customHeight="1" x14ac:dyDescent="0.25">
      <c r="A145" s="369" t="s">
        <v>403</v>
      </c>
      <c r="B145" s="370"/>
      <c r="C145" s="370"/>
      <c r="D145" s="370"/>
      <c r="E145" s="370"/>
      <c r="F145" s="370"/>
      <c r="G145" s="370"/>
      <c r="H145" s="370"/>
      <c r="I145" s="370"/>
    </row>
    <row r="146" spans="1:9" x14ac:dyDescent="0.25">
      <c r="A146" s="371" t="s">
        <v>171</v>
      </c>
      <c r="B146" s="365"/>
      <c r="C146" s="371" t="s">
        <v>172</v>
      </c>
      <c r="D146" s="365"/>
      <c r="E146" s="371" t="s">
        <v>173</v>
      </c>
      <c r="F146" s="365"/>
      <c r="G146" s="242" t="s">
        <v>174</v>
      </c>
      <c r="H146" s="371" t="s">
        <v>175</v>
      </c>
      <c r="I146" s="365"/>
    </row>
    <row r="147" spans="1:9" x14ac:dyDescent="0.25">
      <c r="A147" s="364">
        <v>1</v>
      </c>
      <c r="B147" s="365"/>
      <c r="C147" s="364" t="s">
        <v>404</v>
      </c>
      <c r="D147" s="365"/>
      <c r="E147" s="366">
        <v>35</v>
      </c>
      <c r="F147" s="365"/>
      <c r="G147" s="243" t="s">
        <v>405</v>
      </c>
      <c r="H147" s="364" t="s">
        <v>256</v>
      </c>
      <c r="I147" s="365"/>
    </row>
    <row r="148" spans="1:9" x14ac:dyDescent="0.25">
      <c r="A148" s="364">
        <v>2</v>
      </c>
      <c r="B148" s="365"/>
      <c r="C148" s="364" t="s">
        <v>404</v>
      </c>
      <c r="D148" s="365"/>
      <c r="E148" s="366">
        <v>30</v>
      </c>
      <c r="F148" s="365"/>
      <c r="G148" s="243" t="s">
        <v>216</v>
      </c>
      <c r="H148" s="364" t="s">
        <v>256</v>
      </c>
      <c r="I148" s="365"/>
    </row>
    <row r="149" spans="1:9" x14ac:dyDescent="0.25">
      <c r="A149" s="364">
        <v>3</v>
      </c>
      <c r="B149" s="365"/>
      <c r="C149" s="364" t="s">
        <v>404</v>
      </c>
      <c r="D149" s="365"/>
      <c r="E149" s="366">
        <v>40</v>
      </c>
      <c r="F149" s="365"/>
      <c r="G149" s="243" t="s">
        <v>405</v>
      </c>
      <c r="H149" s="364" t="s">
        <v>256</v>
      </c>
      <c r="I149" s="365"/>
    </row>
    <row r="150" spans="1:9" x14ac:dyDescent="0.25">
      <c r="A150" s="364">
        <v>4</v>
      </c>
      <c r="B150" s="365"/>
      <c r="C150" s="364" t="s">
        <v>404</v>
      </c>
      <c r="D150" s="365"/>
      <c r="E150" s="366">
        <v>10</v>
      </c>
      <c r="F150" s="365"/>
      <c r="G150" s="243" t="s">
        <v>405</v>
      </c>
      <c r="H150" s="364" t="s">
        <v>256</v>
      </c>
      <c r="I150" s="365"/>
    </row>
    <row r="151" spans="1:9" x14ac:dyDescent="0.25">
      <c r="A151" s="364">
        <v>5</v>
      </c>
      <c r="B151" s="365"/>
      <c r="C151" s="364" t="s">
        <v>404</v>
      </c>
      <c r="D151" s="365"/>
      <c r="E151" s="366">
        <v>25</v>
      </c>
      <c r="F151" s="365"/>
      <c r="G151" s="243" t="s">
        <v>405</v>
      </c>
      <c r="H151" s="364" t="s">
        <v>256</v>
      </c>
      <c r="I151" s="365"/>
    </row>
    <row r="152" spans="1:9" x14ac:dyDescent="0.25">
      <c r="A152" s="364">
        <v>6</v>
      </c>
      <c r="B152" s="365"/>
      <c r="C152" s="364" t="s">
        <v>404</v>
      </c>
      <c r="D152" s="365"/>
      <c r="E152" s="366">
        <v>25</v>
      </c>
      <c r="F152" s="365"/>
      <c r="G152" s="243" t="s">
        <v>405</v>
      </c>
      <c r="H152" s="364" t="s">
        <v>256</v>
      </c>
      <c r="I152" s="365"/>
    </row>
    <row r="153" spans="1:9" x14ac:dyDescent="0.25">
      <c r="A153" s="364">
        <v>7</v>
      </c>
      <c r="B153" s="365"/>
      <c r="C153" s="364" t="s">
        <v>404</v>
      </c>
      <c r="D153" s="365"/>
      <c r="E153" s="366">
        <v>10</v>
      </c>
      <c r="F153" s="365"/>
      <c r="G153" s="243" t="s">
        <v>405</v>
      </c>
      <c r="H153" s="364" t="s">
        <v>256</v>
      </c>
      <c r="I153" s="365"/>
    </row>
    <row r="154" spans="1:9" x14ac:dyDescent="0.25">
      <c r="A154" s="364">
        <v>8</v>
      </c>
      <c r="B154" s="365"/>
      <c r="C154" s="364" t="s">
        <v>404</v>
      </c>
      <c r="D154" s="365"/>
      <c r="E154" s="366">
        <v>40</v>
      </c>
      <c r="F154" s="365"/>
      <c r="G154" s="243" t="s">
        <v>405</v>
      </c>
      <c r="H154" s="364" t="s">
        <v>256</v>
      </c>
      <c r="I154" s="365"/>
    </row>
    <row r="155" spans="1:9" x14ac:dyDescent="0.25">
      <c r="A155" s="364">
        <v>9</v>
      </c>
      <c r="B155" s="365"/>
      <c r="C155" s="364" t="s">
        <v>404</v>
      </c>
      <c r="D155" s="365"/>
      <c r="E155" s="366">
        <v>40</v>
      </c>
      <c r="F155" s="365"/>
      <c r="G155" s="243" t="s">
        <v>405</v>
      </c>
      <c r="H155" s="364" t="s">
        <v>256</v>
      </c>
      <c r="I155" s="365"/>
    </row>
    <row r="156" spans="1:9" x14ac:dyDescent="0.25">
      <c r="A156" s="364">
        <v>10</v>
      </c>
      <c r="B156" s="365"/>
      <c r="C156" s="364" t="s">
        <v>404</v>
      </c>
      <c r="D156" s="365"/>
      <c r="E156" s="366">
        <v>10</v>
      </c>
      <c r="F156" s="365"/>
      <c r="G156" s="243" t="s">
        <v>405</v>
      </c>
      <c r="H156" s="364" t="s">
        <v>256</v>
      </c>
      <c r="I156" s="365"/>
    </row>
    <row r="157" spans="1:9" x14ac:dyDescent="0.25">
      <c r="A157" s="364">
        <v>11</v>
      </c>
      <c r="B157" s="365"/>
      <c r="C157" s="364" t="s">
        <v>404</v>
      </c>
      <c r="D157" s="365"/>
      <c r="E157" s="366">
        <v>50</v>
      </c>
      <c r="F157" s="365"/>
      <c r="G157" s="243" t="s">
        <v>216</v>
      </c>
      <c r="H157" s="364" t="s">
        <v>256</v>
      </c>
      <c r="I157" s="365"/>
    </row>
    <row r="158" spans="1:9" x14ac:dyDescent="0.25">
      <c r="A158" s="364">
        <v>12</v>
      </c>
      <c r="B158" s="365"/>
      <c r="C158" s="364" t="s">
        <v>404</v>
      </c>
      <c r="D158" s="365"/>
      <c r="E158" s="366">
        <v>90</v>
      </c>
      <c r="F158" s="365"/>
      <c r="G158" s="243" t="s">
        <v>216</v>
      </c>
      <c r="H158" s="364" t="s">
        <v>256</v>
      </c>
      <c r="I158" s="365"/>
    </row>
    <row r="159" spans="1:9" ht="28.5" customHeight="1" x14ac:dyDescent="0.25">
      <c r="A159" s="367"/>
      <c r="B159" s="365"/>
      <c r="C159" s="367" t="s">
        <v>14</v>
      </c>
      <c r="D159" s="365"/>
      <c r="E159" s="368">
        <v>405</v>
      </c>
      <c r="F159" s="365"/>
      <c r="G159" s="245"/>
      <c r="H159" s="367"/>
      <c r="I159" s="365"/>
    </row>
    <row r="160" spans="1:9" x14ac:dyDescent="0.25">
      <c r="A160" s="369" t="s">
        <v>406</v>
      </c>
      <c r="B160" s="370"/>
      <c r="C160" s="370"/>
      <c r="D160" s="370"/>
      <c r="E160" s="370"/>
      <c r="F160" s="370"/>
      <c r="G160" s="370"/>
      <c r="H160" s="370"/>
      <c r="I160" s="370"/>
    </row>
    <row r="161" spans="1:9" x14ac:dyDescent="0.25">
      <c r="A161" s="371" t="s">
        <v>171</v>
      </c>
      <c r="B161" s="365"/>
      <c r="C161" s="371" t="s">
        <v>172</v>
      </c>
      <c r="D161" s="365"/>
      <c r="E161" s="371" t="s">
        <v>173</v>
      </c>
      <c r="F161" s="365"/>
      <c r="G161" s="242" t="s">
        <v>174</v>
      </c>
      <c r="H161" s="371" t="s">
        <v>175</v>
      </c>
      <c r="I161" s="365"/>
    </row>
    <row r="162" spans="1:9" x14ac:dyDescent="0.25">
      <c r="A162" s="364">
        <v>1</v>
      </c>
      <c r="B162" s="365"/>
      <c r="C162" s="364" t="s">
        <v>407</v>
      </c>
      <c r="D162" s="365"/>
      <c r="E162" s="366">
        <v>1831.38</v>
      </c>
      <c r="F162" s="365"/>
      <c r="G162" s="243" t="s">
        <v>275</v>
      </c>
      <c r="H162" s="364" t="s">
        <v>408</v>
      </c>
      <c r="I162" s="365"/>
    </row>
    <row r="163" spans="1:9" ht="27" customHeight="1" x14ac:dyDescent="0.25">
      <c r="A163" s="367"/>
      <c r="B163" s="365"/>
      <c r="C163" s="367" t="s">
        <v>14</v>
      </c>
      <c r="D163" s="365"/>
      <c r="E163" s="368">
        <v>1831.38</v>
      </c>
      <c r="F163" s="365"/>
      <c r="G163" s="245"/>
      <c r="H163" s="367"/>
      <c r="I163" s="365"/>
    </row>
    <row r="164" spans="1:9" x14ac:dyDescent="0.25">
      <c r="A164" s="369" t="s">
        <v>409</v>
      </c>
      <c r="B164" s="370"/>
      <c r="C164" s="370"/>
      <c r="D164" s="370"/>
      <c r="E164" s="370"/>
      <c r="F164" s="370"/>
      <c r="G164" s="370"/>
      <c r="H164" s="370"/>
      <c r="I164" s="370"/>
    </row>
    <row r="165" spans="1:9" x14ac:dyDescent="0.25">
      <c r="A165" s="371" t="s">
        <v>171</v>
      </c>
      <c r="B165" s="365"/>
      <c r="C165" s="371" t="s">
        <v>172</v>
      </c>
      <c r="D165" s="365"/>
      <c r="E165" s="371" t="s">
        <v>173</v>
      </c>
      <c r="F165" s="365"/>
      <c r="G165" s="242" t="s">
        <v>174</v>
      </c>
      <c r="H165" s="371" t="s">
        <v>175</v>
      </c>
      <c r="I165" s="365"/>
    </row>
    <row r="166" spans="1:9" x14ac:dyDescent="0.25">
      <c r="A166" s="364">
        <v>1</v>
      </c>
      <c r="B166" s="365"/>
      <c r="C166" s="364" t="s">
        <v>116</v>
      </c>
      <c r="D166" s="365"/>
      <c r="E166" s="366">
        <v>10</v>
      </c>
      <c r="F166" s="365"/>
      <c r="G166" s="243" t="s">
        <v>405</v>
      </c>
      <c r="H166" s="364" t="s">
        <v>410</v>
      </c>
      <c r="I166" s="365"/>
    </row>
    <row r="167" spans="1:9" x14ac:dyDescent="0.25">
      <c r="A167" s="364">
        <v>2</v>
      </c>
      <c r="B167" s="365"/>
      <c r="C167" s="364" t="s">
        <v>116</v>
      </c>
      <c r="D167" s="365"/>
      <c r="E167" s="366">
        <v>10</v>
      </c>
      <c r="F167" s="365"/>
      <c r="G167" s="243" t="s">
        <v>405</v>
      </c>
      <c r="H167" s="364" t="s">
        <v>410</v>
      </c>
      <c r="I167" s="365"/>
    </row>
    <row r="168" spans="1:9" x14ac:dyDescent="0.25">
      <c r="A168" s="364">
        <v>3</v>
      </c>
      <c r="B168" s="365"/>
      <c r="C168" s="364" t="s">
        <v>116</v>
      </c>
      <c r="D168" s="365"/>
      <c r="E168" s="366">
        <v>10</v>
      </c>
      <c r="F168" s="365"/>
      <c r="G168" s="243" t="s">
        <v>405</v>
      </c>
      <c r="H168" s="364" t="s">
        <v>410</v>
      </c>
      <c r="I168" s="365"/>
    </row>
    <row r="169" spans="1:9" x14ac:dyDescent="0.25">
      <c r="A169" s="364">
        <v>4</v>
      </c>
      <c r="B169" s="365"/>
      <c r="C169" s="364" t="s">
        <v>116</v>
      </c>
      <c r="D169" s="365"/>
      <c r="E169" s="366">
        <v>10</v>
      </c>
      <c r="F169" s="365"/>
      <c r="G169" s="243" t="s">
        <v>261</v>
      </c>
      <c r="H169" s="364" t="s">
        <v>410</v>
      </c>
      <c r="I169" s="365"/>
    </row>
    <row r="170" spans="1:9" x14ac:dyDescent="0.25">
      <c r="A170" s="367"/>
      <c r="B170" s="365"/>
      <c r="C170" s="367" t="s">
        <v>14</v>
      </c>
      <c r="D170" s="365"/>
      <c r="E170" s="368">
        <v>40</v>
      </c>
      <c r="F170" s="365"/>
      <c r="G170" s="245"/>
      <c r="H170" s="367"/>
      <c r="I170" s="365"/>
    </row>
    <row r="171" spans="1:9" ht="44.25" customHeight="1" x14ac:dyDescent="0.25">
      <c r="A171" s="369" t="s">
        <v>411</v>
      </c>
      <c r="B171" s="370"/>
      <c r="C171" s="370"/>
      <c r="D171" s="370"/>
      <c r="E171" s="370"/>
      <c r="F171" s="370"/>
      <c r="G171" s="370"/>
      <c r="H171" s="370"/>
      <c r="I171" s="370"/>
    </row>
    <row r="172" spans="1:9" ht="28.5" customHeight="1" x14ac:dyDescent="0.25">
      <c r="A172" s="371" t="s">
        <v>171</v>
      </c>
      <c r="B172" s="365"/>
      <c r="C172" s="371" t="s">
        <v>172</v>
      </c>
      <c r="D172" s="365"/>
      <c r="E172" s="371" t="s">
        <v>173</v>
      </c>
      <c r="F172" s="365"/>
      <c r="G172" s="242" t="s">
        <v>174</v>
      </c>
      <c r="H172" s="371" t="s">
        <v>175</v>
      </c>
      <c r="I172" s="365"/>
    </row>
    <row r="173" spans="1:9" x14ac:dyDescent="0.25">
      <c r="A173" s="364">
        <v>1</v>
      </c>
      <c r="B173" s="365"/>
      <c r="C173" s="364" t="s">
        <v>412</v>
      </c>
      <c r="D173" s="365"/>
      <c r="E173" s="366">
        <v>7965</v>
      </c>
      <c r="F173" s="365"/>
      <c r="G173" s="243" t="s">
        <v>296</v>
      </c>
      <c r="H173" s="364" t="s">
        <v>413</v>
      </c>
      <c r="I173" s="365"/>
    </row>
    <row r="174" spans="1:9" ht="22.5" customHeight="1" x14ac:dyDescent="0.25">
      <c r="A174" s="367"/>
      <c r="B174" s="365"/>
      <c r="C174" s="367" t="s">
        <v>14</v>
      </c>
      <c r="D174" s="365"/>
      <c r="E174" s="368">
        <v>7965</v>
      </c>
      <c r="F174" s="365"/>
      <c r="G174" s="245"/>
      <c r="H174" s="367"/>
      <c r="I174" s="365"/>
    </row>
    <row r="175" spans="1:9" ht="31.5" customHeight="1" x14ac:dyDescent="0.25">
      <c r="A175" s="369" t="s">
        <v>414</v>
      </c>
      <c r="B175" s="370"/>
      <c r="C175" s="370"/>
      <c r="D175" s="370"/>
      <c r="E175" s="370"/>
      <c r="F175" s="370"/>
      <c r="G175" s="370"/>
      <c r="H175" s="370"/>
      <c r="I175" s="370"/>
    </row>
    <row r="176" spans="1:9" ht="27" customHeight="1" x14ac:dyDescent="0.25">
      <c r="A176" s="371" t="s">
        <v>171</v>
      </c>
      <c r="B176" s="365"/>
      <c r="C176" s="371" t="s">
        <v>172</v>
      </c>
      <c r="D176" s="365"/>
      <c r="E176" s="371" t="s">
        <v>173</v>
      </c>
      <c r="F176" s="365"/>
      <c r="G176" s="242" t="s">
        <v>174</v>
      </c>
      <c r="H176" s="371" t="s">
        <v>175</v>
      </c>
      <c r="I176" s="365"/>
    </row>
    <row r="177" spans="1:9" x14ac:dyDescent="0.25">
      <c r="A177" s="364">
        <v>1</v>
      </c>
      <c r="B177" s="365"/>
      <c r="C177" s="364" t="s">
        <v>415</v>
      </c>
      <c r="D177" s="365"/>
      <c r="E177" s="366">
        <v>134.01</v>
      </c>
      <c r="F177" s="365"/>
      <c r="G177" s="243" t="s">
        <v>319</v>
      </c>
      <c r="H177" s="364" t="s">
        <v>416</v>
      </c>
      <c r="I177" s="365"/>
    </row>
    <row r="178" spans="1:9" x14ac:dyDescent="0.25">
      <c r="A178" s="364">
        <v>2</v>
      </c>
      <c r="B178" s="365"/>
      <c r="C178" s="364" t="s">
        <v>415</v>
      </c>
      <c r="D178" s="365"/>
      <c r="E178" s="366">
        <v>824.12</v>
      </c>
      <c r="F178" s="365"/>
      <c r="G178" s="243" t="s">
        <v>287</v>
      </c>
      <c r="H178" s="364" t="s">
        <v>417</v>
      </c>
      <c r="I178" s="365"/>
    </row>
    <row r="179" spans="1:9" x14ac:dyDescent="0.25">
      <c r="A179" s="364">
        <v>3</v>
      </c>
      <c r="B179" s="365"/>
      <c r="C179" s="364" t="s">
        <v>415</v>
      </c>
      <c r="D179" s="365"/>
      <c r="E179" s="366">
        <v>19.88</v>
      </c>
      <c r="F179" s="365"/>
      <c r="G179" s="243" t="s">
        <v>287</v>
      </c>
      <c r="H179" s="364" t="s">
        <v>418</v>
      </c>
      <c r="I179" s="365"/>
    </row>
    <row r="180" spans="1:9" x14ac:dyDescent="0.25">
      <c r="A180" s="364">
        <v>4</v>
      </c>
      <c r="B180" s="365"/>
      <c r="C180" s="364" t="s">
        <v>415</v>
      </c>
      <c r="D180" s="365"/>
      <c r="E180" s="366">
        <v>19.88</v>
      </c>
      <c r="F180" s="365"/>
      <c r="G180" s="243" t="s">
        <v>230</v>
      </c>
      <c r="H180" s="364" t="s">
        <v>418</v>
      </c>
      <c r="I180" s="365"/>
    </row>
    <row r="181" spans="1:9" x14ac:dyDescent="0.25">
      <c r="A181" s="364">
        <v>5</v>
      </c>
      <c r="B181" s="365"/>
      <c r="C181" s="364" t="s">
        <v>415</v>
      </c>
      <c r="D181" s="365"/>
      <c r="E181" s="366">
        <v>1801</v>
      </c>
      <c r="F181" s="365"/>
      <c r="G181" s="243" t="s">
        <v>230</v>
      </c>
      <c r="H181" s="364" t="s">
        <v>416</v>
      </c>
      <c r="I181" s="365"/>
    </row>
    <row r="182" spans="1:9" x14ac:dyDescent="0.25">
      <c r="A182" s="364">
        <v>6</v>
      </c>
      <c r="B182" s="365"/>
      <c r="C182" s="364" t="s">
        <v>415</v>
      </c>
      <c r="D182" s="365"/>
      <c r="E182" s="366">
        <v>1399.63</v>
      </c>
      <c r="F182" s="365"/>
      <c r="G182" s="243" t="s">
        <v>230</v>
      </c>
      <c r="H182" s="364" t="s">
        <v>418</v>
      </c>
      <c r="I182" s="365"/>
    </row>
    <row r="183" spans="1:9" x14ac:dyDescent="0.25">
      <c r="A183" s="364">
        <v>7</v>
      </c>
      <c r="B183" s="365"/>
      <c r="C183" s="364" t="s">
        <v>415</v>
      </c>
      <c r="D183" s="365"/>
      <c r="E183" s="366">
        <v>1735.94</v>
      </c>
      <c r="F183" s="365"/>
      <c r="G183" s="243" t="s">
        <v>234</v>
      </c>
      <c r="H183" s="364" t="s">
        <v>417</v>
      </c>
      <c r="I183" s="365"/>
    </row>
    <row r="184" spans="1:9" x14ac:dyDescent="0.25">
      <c r="A184" s="364">
        <v>8</v>
      </c>
      <c r="B184" s="365"/>
      <c r="C184" s="364" t="s">
        <v>419</v>
      </c>
      <c r="D184" s="365"/>
      <c r="E184" s="366">
        <v>176.8</v>
      </c>
      <c r="F184" s="365"/>
      <c r="G184" s="243" t="s">
        <v>187</v>
      </c>
      <c r="H184" s="364" t="s">
        <v>418</v>
      </c>
      <c r="I184" s="365"/>
    </row>
    <row r="185" spans="1:9" x14ac:dyDescent="0.25">
      <c r="A185" s="364">
        <v>9</v>
      </c>
      <c r="B185" s="365"/>
      <c r="C185" s="364" t="s">
        <v>415</v>
      </c>
      <c r="D185" s="365"/>
      <c r="E185" s="366">
        <v>1365.4</v>
      </c>
      <c r="F185" s="365"/>
      <c r="G185" s="243" t="s">
        <v>234</v>
      </c>
      <c r="H185" s="364" t="s">
        <v>417</v>
      </c>
      <c r="I185" s="365"/>
    </row>
    <row r="186" spans="1:9" x14ac:dyDescent="0.25">
      <c r="A186" s="364">
        <v>10</v>
      </c>
      <c r="B186" s="365"/>
      <c r="C186" s="364" t="s">
        <v>415</v>
      </c>
      <c r="D186" s="365"/>
      <c r="E186" s="366">
        <v>203</v>
      </c>
      <c r="F186" s="365"/>
      <c r="G186" s="243" t="s">
        <v>234</v>
      </c>
      <c r="H186" s="364" t="s">
        <v>416</v>
      </c>
      <c r="I186" s="365"/>
    </row>
    <row r="187" spans="1:9" ht="27.75" customHeight="1" x14ac:dyDescent="0.25">
      <c r="A187" s="367"/>
      <c r="B187" s="365"/>
      <c r="C187" s="367" t="s">
        <v>14</v>
      </c>
      <c r="D187" s="365"/>
      <c r="E187" s="368">
        <v>7679.6600000000017</v>
      </c>
      <c r="F187" s="365"/>
      <c r="G187" s="245"/>
      <c r="H187" s="367"/>
      <c r="I187" s="365"/>
    </row>
    <row r="188" spans="1:9" ht="40.5" customHeight="1" x14ac:dyDescent="0.25">
      <c r="A188" s="369" t="s">
        <v>420</v>
      </c>
      <c r="B188" s="370"/>
      <c r="C188" s="370"/>
      <c r="D188" s="370"/>
      <c r="E188" s="370"/>
      <c r="F188" s="370"/>
      <c r="G188" s="370"/>
      <c r="H188" s="370"/>
      <c r="I188" s="370"/>
    </row>
    <row r="189" spans="1:9" ht="30" customHeight="1" x14ac:dyDescent="0.25">
      <c r="A189" s="371" t="s">
        <v>171</v>
      </c>
      <c r="B189" s="365"/>
      <c r="C189" s="371" t="s">
        <v>172</v>
      </c>
      <c r="D189" s="365"/>
      <c r="E189" s="371" t="s">
        <v>173</v>
      </c>
      <c r="F189" s="365"/>
      <c r="G189" s="242" t="s">
        <v>174</v>
      </c>
      <c r="H189" s="371" t="s">
        <v>175</v>
      </c>
      <c r="I189" s="365"/>
    </row>
    <row r="190" spans="1:9" x14ac:dyDescent="0.25">
      <c r="A190" s="364">
        <v>1</v>
      </c>
      <c r="B190" s="365"/>
      <c r="C190" s="364" t="s">
        <v>421</v>
      </c>
      <c r="D190" s="365"/>
      <c r="E190" s="366">
        <v>15895</v>
      </c>
      <c r="F190" s="365"/>
      <c r="G190" s="243" t="s">
        <v>201</v>
      </c>
      <c r="H190" s="364" t="s">
        <v>422</v>
      </c>
      <c r="I190" s="365"/>
    </row>
    <row r="191" spans="1:9" x14ac:dyDescent="0.25">
      <c r="A191" s="364">
        <v>2</v>
      </c>
      <c r="B191" s="365"/>
      <c r="C191" s="364" t="s">
        <v>421</v>
      </c>
      <c r="D191" s="365"/>
      <c r="E191" s="366">
        <v>15895</v>
      </c>
      <c r="F191" s="365"/>
      <c r="G191" s="243" t="s">
        <v>275</v>
      </c>
      <c r="H191" s="364" t="s">
        <v>422</v>
      </c>
      <c r="I191" s="365"/>
    </row>
    <row r="192" spans="1:9" x14ac:dyDescent="0.25">
      <c r="A192" s="364">
        <v>3</v>
      </c>
      <c r="B192" s="365"/>
      <c r="C192" s="364" t="s">
        <v>421</v>
      </c>
      <c r="D192" s="365"/>
      <c r="E192" s="366">
        <v>15895</v>
      </c>
      <c r="F192" s="365"/>
      <c r="G192" s="243" t="s">
        <v>290</v>
      </c>
      <c r="H192" s="364" t="s">
        <v>422</v>
      </c>
      <c r="I192" s="365"/>
    </row>
    <row r="193" spans="1:9" ht="29.25" customHeight="1" x14ac:dyDescent="0.25">
      <c r="A193" s="367"/>
      <c r="B193" s="365"/>
      <c r="C193" s="367" t="s">
        <v>14</v>
      </c>
      <c r="D193" s="365"/>
      <c r="E193" s="368">
        <v>47685</v>
      </c>
      <c r="F193" s="365"/>
      <c r="G193" s="245"/>
      <c r="H193" s="367"/>
      <c r="I193" s="365"/>
    </row>
    <row r="194" spans="1:9" ht="31.5" customHeight="1" x14ac:dyDescent="0.25">
      <c r="A194" s="369" t="s">
        <v>423</v>
      </c>
      <c r="B194" s="370"/>
      <c r="C194" s="370"/>
      <c r="D194" s="370"/>
      <c r="E194" s="370"/>
      <c r="F194" s="370"/>
      <c r="G194" s="370"/>
      <c r="H194" s="370"/>
      <c r="I194" s="370"/>
    </row>
    <row r="195" spans="1:9" ht="27" customHeight="1" x14ac:dyDescent="0.25">
      <c r="A195" s="371" t="s">
        <v>171</v>
      </c>
      <c r="B195" s="365"/>
      <c r="C195" s="371" t="s">
        <v>172</v>
      </c>
      <c r="D195" s="365"/>
      <c r="E195" s="371" t="s">
        <v>173</v>
      </c>
      <c r="F195" s="365"/>
      <c r="G195" s="242" t="s">
        <v>174</v>
      </c>
      <c r="H195" s="371" t="s">
        <v>175</v>
      </c>
      <c r="I195" s="365"/>
    </row>
    <row r="196" spans="1:9" x14ac:dyDescent="0.25">
      <c r="A196" s="364">
        <v>1</v>
      </c>
      <c r="B196" s="365"/>
      <c r="C196" s="364" t="s">
        <v>424</v>
      </c>
      <c r="D196" s="365"/>
      <c r="E196" s="366">
        <v>613.6</v>
      </c>
      <c r="F196" s="365"/>
      <c r="G196" s="243" t="s">
        <v>234</v>
      </c>
      <c r="H196" s="364" t="s">
        <v>368</v>
      </c>
      <c r="I196" s="365"/>
    </row>
    <row r="197" spans="1:9" x14ac:dyDescent="0.25">
      <c r="A197" s="364">
        <v>2</v>
      </c>
      <c r="B197" s="365"/>
      <c r="C197" s="364" t="s">
        <v>425</v>
      </c>
      <c r="D197" s="365"/>
      <c r="E197" s="366">
        <v>590</v>
      </c>
      <c r="F197" s="365"/>
      <c r="G197" s="243" t="s">
        <v>177</v>
      </c>
      <c r="H197" s="364" t="s">
        <v>366</v>
      </c>
      <c r="I197" s="365"/>
    </row>
    <row r="198" spans="1:9" x14ac:dyDescent="0.25">
      <c r="A198" s="364">
        <v>3</v>
      </c>
      <c r="B198" s="365"/>
      <c r="C198" s="364" t="s">
        <v>426</v>
      </c>
      <c r="D198" s="365"/>
      <c r="E198" s="366">
        <v>1339</v>
      </c>
      <c r="F198" s="365"/>
      <c r="G198" s="243" t="s">
        <v>187</v>
      </c>
      <c r="H198" s="364" t="s">
        <v>427</v>
      </c>
      <c r="I198" s="365"/>
    </row>
    <row r="199" spans="1:9" x14ac:dyDescent="0.25">
      <c r="A199" s="364">
        <v>4</v>
      </c>
      <c r="B199" s="365"/>
      <c r="C199" s="364" t="s">
        <v>428</v>
      </c>
      <c r="D199" s="365"/>
      <c r="E199" s="366">
        <v>613.6</v>
      </c>
      <c r="F199" s="365"/>
      <c r="G199" s="243" t="s">
        <v>185</v>
      </c>
      <c r="H199" s="364" t="s">
        <v>368</v>
      </c>
      <c r="I199" s="365"/>
    </row>
    <row r="200" spans="1:9" x14ac:dyDescent="0.25">
      <c r="A200" s="364">
        <v>5</v>
      </c>
      <c r="B200" s="365"/>
      <c r="C200" s="364" t="s">
        <v>424</v>
      </c>
      <c r="D200" s="365"/>
      <c r="E200" s="366">
        <v>613.6</v>
      </c>
      <c r="F200" s="365"/>
      <c r="G200" s="243" t="s">
        <v>204</v>
      </c>
      <c r="H200" s="364" t="s">
        <v>368</v>
      </c>
      <c r="I200" s="365"/>
    </row>
    <row r="201" spans="1:9" x14ac:dyDescent="0.25">
      <c r="A201" s="364">
        <v>6</v>
      </c>
      <c r="B201" s="365"/>
      <c r="C201" s="364" t="s">
        <v>429</v>
      </c>
      <c r="D201" s="365"/>
      <c r="E201" s="366">
        <v>1339</v>
      </c>
      <c r="F201" s="365"/>
      <c r="G201" s="243" t="s">
        <v>295</v>
      </c>
      <c r="H201" s="364" t="s">
        <v>427</v>
      </c>
      <c r="I201" s="365"/>
    </row>
    <row r="202" spans="1:9" x14ac:dyDescent="0.25">
      <c r="A202" s="364">
        <v>7</v>
      </c>
      <c r="B202" s="365"/>
      <c r="C202" s="364" t="s">
        <v>425</v>
      </c>
      <c r="D202" s="365"/>
      <c r="E202" s="366">
        <v>590</v>
      </c>
      <c r="F202" s="365"/>
      <c r="G202" s="243" t="s">
        <v>275</v>
      </c>
      <c r="H202" s="364" t="s">
        <v>366</v>
      </c>
      <c r="I202" s="365"/>
    </row>
    <row r="203" spans="1:9" x14ac:dyDescent="0.25">
      <c r="A203" s="364">
        <v>8</v>
      </c>
      <c r="B203" s="365"/>
      <c r="C203" s="364" t="s">
        <v>426</v>
      </c>
      <c r="D203" s="365"/>
      <c r="E203" s="366">
        <v>1339</v>
      </c>
      <c r="F203" s="365"/>
      <c r="G203" s="243" t="s">
        <v>290</v>
      </c>
      <c r="H203" s="364" t="s">
        <v>427</v>
      </c>
      <c r="I203" s="365"/>
    </row>
    <row r="204" spans="1:9" x14ac:dyDescent="0.25">
      <c r="A204" s="364">
        <v>9</v>
      </c>
      <c r="B204" s="365"/>
      <c r="C204" s="364" t="s">
        <v>425</v>
      </c>
      <c r="D204" s="365"/>
      <c r="E204" s="366">
        <v>590</v>
      </c>
      <c r="F204" s="365"/>
      <c r="G204" s="243" t="s">
        <v>234</v>
      </c>
      <c r="H204" s="364" t="s">
        <v>366</v>
      </c>
      <c r="I204" s="365"/>
    </row>
    <row r="205" spans="1:9" ht="27" customHeight="1" x14ac:dyDescent="0.25">
      <c r="A205" s="367"/>
      <c r="B205" s="365"/>
      <c r="C205" s="367" t="s">
        <v>14</v>
      </c>
      <c r="D205" s="365"/>
      <c r="E205" s="368">
        <v>7627.7999999999993</v>
      </c>
      <c r="F205" s="365"/>
      <c r="G205" s="245"/>
      <c r="H205" s="367"/>
      <c r="I205" s="365"/>
    </row>
    <row r="206" spans="1:9" ht="30.75" customHeight="1" x14ac:dyDescent="0.25">
      <c r="A206" s="369" t="s">
        <v>430</v>
      </c>
      <c r="B206" s="370"/>
      <c r="C206" s="370"/>
      <c r="D206" s="370"/>
      <c r="E206" s="370"/>
      <c r="F206" s="370"/>
      <c r="G206" s="370"/>
      <c r="H206" s="370"/>
      <c r="I206" s="370"/>
    </row>
    <row r="207" spans="1:9" ht="32.25" customHeight="1" x14ac:dyDescent="0.25">
      <c r="A207" s="371" t="s">
        <v>171</v>
      </c>
      <c r="B207" s="365"/>
      <c r="C207" s="371" t="s">
        <v>172</v>
      </c>
      <c r="D207" s="365"/>
      <c r="E207" s="371" t="s">
        <v>173</v>
      </c>
      <c r="F207" s="365"/>
      <c r="G207" s="242" t="s">
        <v>174</v>
      </c>
      <c r="H207" s="371" t="s">
        <v>175</v>
      </c>
      <c r="I207" s="365"/>
    </row>
    <row r="208" spans="1:9" x14ac:dyDescent="0.25">
      <c r="A208" s="364">
        <v>1</v>
      </c>
      <c r="B208" s="365"/>
      <c r="C208" s="364" t="s">
        <v>431</v>
      </c>
      <c r="D208" s="365"/>
      <c r="E208" s="366">
        <v>180</v>
      </c>
      <c r="F208" s="365"/>
      <c r="G208" s="243" t="s">
        <v>177</v>
      </c>
      <c r="H208" s="364" t="s">
        <v>432</v>
      </c>
      <c r="I208" s="365"/>
    </row>
    <row r="209" spans="1:9" x14ac:dyDescent="0.25">
      <c r="A209" s="364">
        <v>2</v>
      </c>
      <c r="B209" s="365"/>
      <c r="C209" s="364" t="s">
        <v>431</v>
      </c>
      <c r="D209" s="365"/>
      <c r="E209" s="366">
        <v>180</v>
      </c>
      <c r="F209" s="365"/>
      <c r="G209" s="243" t="s">
        <v>177</v>
      </c>
      <c r="H209" s="364" t="s">
        <v>432</v>
      </c>
      <c r="I209" s="365"/>
    </row>
    <row r="210" spans="1:9" ht="28.5" customHeight="1" x14ac:dyDescent="0.25">
      <c r="A210" s="367"/>
      <c r="B210" s="365"/>
      <c r="C210" s="367" t="s">
        <v>14</v>
      </c>
      <c r="D210" s="365"/>
      <c r="E210" s="368">
        <v>360</v>
      </c>
      <c r="F210" s="365"/>
      <c r="G210" s="245"/>
      <c r="H210" s="367"/>
      <c r="I210" s="365"/>
    </row>
    <row r="211" spans="1:9" ht="45.75" customHeight="1" x14ac:dyDescent="0.25">
      <c r="A211" s="369" t="s">
        <v>433</v>
      </c>
      <c r="B211" s="370"/>
      <c r="C211" s="370"/>
      <c r="D211" s="370"/>
      <c r="E211" s="370"/>
      <c r="F211" s="370"/>
      <c r="G211" s="370"/>
      <c r="H211" s="370"/>
      <c r="I211" s="370"/>
    </row>
    <row r="212" spans="1:9" ht="30" customHeight="1" x14ac:dyDescent="0.25">
      <c r="A212" s="371" t="s">
        <v>171</v>
      </c>
      <c r="B212" s="365"/>
      <c r="C212" s="371" t="s">
        <v>172</v>
      </c>
      <c r="D212" s="365"/>
      <c r="E212" s="371" t="s">
        <v>173</v>
      </c>
      <c r="F212" s="365"/>
      <c r="G212" s="242" t="s">
        <v>174</v>
      </c>
      <c r="H212" s="371" t="s">
        <v>175</v>
      </c>
      <c r="I212" s="365"/>
    </row>
    <row r="213" spans="1:9" x14ac:dyDescent="0.25">
      <c r="A213" s="364">
        <v>1</v>
      </c>
      <c r="B213" s="365"/>
      <c r="C213" s="364" t="s">
        <v>434</v>
      </c>
      <c r="D213" s="365"/>
      <c r="E213" s="366">
        <v>995.92</v>
      </c>
      <c r="F213" s="365"/>
      <c r="G213" s="243" t="s">
        <v>230</v>
      </c>
      <c r="H213" s="364" t="s">
        <v>435</v>
      </c>
      <c r="I213" s="365"/>
    </row>
    <row r="214" spans="1:9" x14ac:dyDescent="0.25">
      <c r="A214" s="364">
        <v>2</v>
      </c>
      <c r="B214" s="365"/>
      <c r="C214" s="364" t="s">
        <v>434</v>
      </c>
      <c r="D214" s="365"/>
      <c r="E214" s="366">
        <v>995.92</v>
      </c>
      <c r="F214" s="365"/>
      <c r="G214" s="243" t="s">
        <v>234</v>
      </c>
      <c r="H214" s="364" t="s">
        <v>435</v>
      </c>
      <c r="I214" s="365"/>
    </row>
    <row r="215" spans="1:9" x14ac:dyDescent="0.25">
      <c r="A215" s="364">
        <v>3</v>
      </c>
      <c r="B215" s="365"/>
      <c r="C215" s="364" t="s">
        <v>434</v>
      </c>
      <c r="D215" s="365"/>
      <c r="E215" s="366">
        <v>995.92</v>
      </c>
      <c r="F215" s="365"/>
      <c r="G215" s="243" t="s">
        <v>204</v>
      </c>
      <c r="H215" s="364" t="s">
        <v>435</v>
      </c>
      <c r="I215" s="365"/>
    </row>
    <row r="216" spans="1:9" ht="26.25" customHeight="1" x14ac:dyDescent="0.25">
      <c r="A216" s="367"/>
      <c r="B216" s="365"/>
      <c r="C216" s="367" t="s">
        <v>14</v>
      </c>
      <c r="D216" s="365"/>
      <c r="E216" s="368">
        <v>2987.76</v>
      </c>
      <c r="F216" s="365"/>
      <c r="G216" s="245"/>
      <c r="H216" s="367"/>
      <c r="I216" s="365"/>
    </row>
    <row r="217" spans="1:9" ht="32.25" customHeight="1" x14ac:dyDescent="0.25">
      <c r="A217" s="369" t="s">
        <v>436</v>
      </c>
      <c r="B217" s="370"/>
      <c r="C217" s="370"/>
      <c r="D217" s="370"/>
      <c r="E217" s="370"/>
      <c r="F217" s="370"/>
      <c r="G217" s="370"/>
      <c r="H217" s="370"/>
      <c r="I217" s="370"/>
    </row>
    <row r="218" spans="1:9" ht="30.75" customHeight="1" x14ac:dyDescent="0.25">
      <c r="A218" s="371" t="s">
        <v>171</v>
      </c>
      <c r="B218" s="365"/>
      <c r="C218" s="371" t="s">
        <v>172</v>
      </c>
      <c r="D218" s="365"/>
      <c r="E218" s="371" t="s">
        <v>173</v>
      </c>
      <c r="F218" s="365"/>
      <c r="G218" s="242" t="s">
        <v>174</v>
      </c>
      <c r="H218" s="371" t="s">
        <v>175</v>
      </c>
      <c r="I218" s="365"/>
    </row>
    <row r="219" spans="1:9" x14ac:dyDescent="0.25">
      <c r="A219" s="364">
        <v>1</v>
      </c>
      <c r="B219" s="365"/>
      <c r="C219" s="364" t="s">
        <v>437</v>
      </c>
      <c r="D219" s="365"/>
      <c r="E219" s="366">
        <v>90</v>
      </c>
      <c r="F219" s="365"/>
      <c r="G219" s="243" t="s">
        <v>280</v>
      </c>
      <c r="H219" s="364" t="s">
        <v>438</v>
      </c>
      <c r="I219" s="365"/>
    </row>
    <row r="220" spans="1:9" x14ac:dyDescent="0.25">
      <c r="A220" s="364">
        <v>2</v>
      </c>
      <c r="B220" s="365"/>
      <c r="C220" s="364" t="s">
        <v>437</v>
      </c>
      <c r="D220" s="365"/>
      <c r="E220" s="366">
        <v>180</v>
      </c>
      <c r="F220" s="365"/>
      <c r="G220" s="243" t="s">
        <v>280</v>
      </c>
      <c r="H220" s="364" t="s">
        <v>438</v>
      </c>
      <c r="I220" s="365"/>
    </row>
    <row r="221" spans="1:9" x14ac:dyDescent="0.25">
      <c r="A221" s="364">
        <v>3</v>
      </c>
      <c r="B221" s="365"/>
      <c r="C221" s="364" t="s">
        <v>437</v>
      </c>
      <c r="D221" s="365"/>
      <c r="E221" s="366">
        <v>90</v>
      </c>
      <c r="F221" s="365"/>
      <c r="G221" s="243" t="s">
        <v>280</v>
      </c>
      <c r="H221" s="364" t="s">
        <v>438</v>
      </c>
      <c r="I221" s="365"/>
    </row>
    <row r="222" spans="1:9" x14ac:dyDescent="0.25">
      <c r="A222" s="364">
        <v>4</v>
      </c>
      <c r="B222" s="365"/>
      <c r="C222" s="364" t="s">
        <v>437</v>
      </c>
      <c r="D222" s="365"/>
      <c r="E222" s="366">
        <v>90</v>
      </c>
      <c r="F222" s="365"/>
      <c r="G222" s="243" t="s">
        <v>280</v>
      </c>
      <c r="H222" s="364" t="s">
        <v>438</v>
      </c>
      <c r="I222" s="365"/>
    </row>
    <row r="223" spans="1:9" x14ac:dyDescent="0.25">
      <c r="A223" s="364">
        <v>5</v>
      </c>
      <c r="B223" s="365"/>
      <c r="C223" s="364" t="s">
        <v>437</v>
      </c>
      <c r="D223" s="365"/>
      <c r="E223" s="366">
        <v>120</v>
      </c>
      <c r="F223" s="365"/>
      <c r="G223" s="243" t="s">
        <v>244</v>
      </c>
      <c r="H223" s="364" t="s">
        <v>439</v>
      </c>
      <c r="I223" s="365"/>
    </row>
    <row r="224" spans="1:9" x14ac:dyDescent="0.25">
      <c r="A224" s="364">
        <v>6</v>
      </c>
      <c r="B224" s="365"/>
      <c r="C224" s="364" t="s">
        <v>437</v>
      </c>
      <c r="D224" s="365"/>
      <c r="E224" s="366">
        <v>1555.96</v>
      </c>
      <c r="F224" s="365"/>
      <c r="G224" s="243" t="s">
        <v>177</v>
      </c>
      <c r="H224" s="364" t="s">
        <v>440</v>
      </c>
      <c r="I224" s="365"/>
    </row>
    <row r="225" spans="1:9" x14ac:dyDescent="0.25">
      <c r="A225" s="364">
        <v>7</v>
      </c>
      <c r="B225" s="365"/>
      <c r="C225" s="364" t="s">
        <v>437</v>
      </c>
      <c r="D225" s="365"/>
      <c r="E225" s="366">
        <v>120</v>
      </c>
      <c r="F225" s="365"/>
      <c r="G225" s="243" t="s">
        <v>267</v>
      </c>
      <c r="H225" s="364" t="s">
        <v>439</v>
      </c>
      <c r="I225" s="365"/>
    </row>
    <row r="226" spans="1:9" x14ac:dyDescent="0.25">
      <c r="A226" s="364">
        <v>8</v>
      </c>
      <c r="B226" s="365"/>
      <c r="C226" s="364" t="s">
        <v>437</v>
      </c>
      <c r="D226" s="365"/>
      <c r="E226" s="366">
        <v>404.88</v>
      </c>
      <c r="F226" s="365"/>
      <c r="G226" s="243" t="s">
        <v>295</v>
      </c>
      <c r="H226" s="364" t="s">
        <v>440</v>
      </c>
      <c r="I226" s="365"/>
    </row>
    <row r="227" spans="1:9" x14ac:dyDescent="0.25">
      <c r="A227" s="364">
        <v>9</v>
      </c>
      <c r="B227" s="365"/>
      <c r="C227" s="364" t="s">
        <v>437</v>
      </c>
      <c r="D227" s="365"/>
      <c r="E227" s="366">
        <v>240</v>
      </c>
      <c r="F227" s="365"/>
      <c r="G227" s="243" t="s">
        <v>272</v>
      </c>
      <c r="H227" s="364" t="s">
        <v>439</v>
      </c>
      <c r="I227" s="365"/>
    </row>
    <row r="228" spans="1:9" x14ac:dyDescent="0.25">
      <c r="A228" s="364">
        <v>10</v>
      </c>
      <c r="B228" s="365"/>
      <c r="C228" s="364" t="s">
        <v>437</v>
      </c>
      <c r="D228" s="365"/>
      <c r="E228" s="366">
        <v>180</v>
      </c>
      <c r="F228" s="365"/>
      <c r="G228" s="243" t="s">
        <v>277</v>
      </c>
      <c r="H228" s="364" t="s">
        <v>438</v>
      </c>
      <c r="I228" s="365"/>
    </row>
    <row r="229" spans="1:9" x14ac:dyDescent="0.25">
      <c r="A229" s="364">
        <v>11</v>
      </c>
      <c r="B229" s="365"/>
      <c r="C229" s="364" t="s">
        <v>437</v>
      </c>
      <c r="D229" s="365"/>
      <c r="E229" s="366">
        <v>90</v>
      </c>
      <c r="F229" s="365"/>
      <c r="G229" s="243" t="s">
        <v>277</v>
      </c>
      <c r="H229" s="364" t="s">
        <v>438</v>
      </c>
      <c r="I229" s="365"/>
    </row>
    <row r="230" spans="1:9" x14ac:dyDescent="0.25">
      <c r="A230" s="364">
        <v>12</v>
      </c>
      <c r="B230" s="365"/>
      <c r="C230" s="364" t="s">
        <v>437</v>
      </c>
      <c r="D230" s="365"/>
      <c r="E230" s="366">
        <v>200</v>
      </c>
      <c r="F230" s="365"/>
      <c r="G230" s="243" t="s">
        <v>277</v>
      </c>
      <c r="H230" s="364" t="s">
        <v>441</v>
      </c>
      <c r="I230" s="365"/>
    </row>
    <row r="231" spans="1:9" x14ac:dyDescent="0.25">
      <c r="A231" s="364">
        <v>13</v>
      </c>
      <c r="B231" s="365"/>
      <c r="C231" s="364" t="s">
        <v>437</v>
      </c>
      <c r="D231" s="365"/>
      <c r="E231" s="366">
        <v>100</v>
      </c>
      <c r="F231" s="365"/>
      <c r="G231" s="243" t="s">
        <v>190</v>
      </c>
      <c r="H231" s="364" t="s">
        <v>441</v>
      </c>
      <c r="I231" s="365"/>
    </row>
    <row r="232" spans="1:9" ht="21.75" customHeight="1" x14ac:dyDescent="0.25">
      <c r="A232" s="367"/>
      <c r="B232" s="365"/>
      <c r="C232" s="367" t="s">
        <v>14</v>
      </c>
      <c r="D232" s="365"/>
      <c r="E232" s="368">
        <v>3460.84</v>
      </c>
      <c r="F232" s="365"/>
      <c r="G232" s="245"/>
      <c r="H232" s="367"/>
      <c r="I232" s="365"/>
    </row>
    <row r="233" spans="1:9" ht="33" customHeight="1" x14ac:dyDescent="0.25">
      <c r="A233" s="369" t="s">
        <v>285</v>
      </c>
      <c r="B233" s="370"/>
      <c r="C233" s="370"/>
      <c r="D233" s="370"/>
      <c r="E233" s="370"/>
      <c r="F233" s="370"/>
      <c r="G233" s="370"/>
      <c r="H233" s="370"/>
      <c r="I233" s="370"/>
    </row>
    <row r="234" spans="1:9" ht="26.25" customHeight="1" x14ac:dyDescent="0.25">
      <c r="A234" s="371" t="s">
        <v>171</v>
      </c>
      <c r="B234" s="365"/>
      <c r="C234" s="371" t="s">
        <v>172</v>
      </c>
      <c r="D234" s="365"/>
      <c r="E234" s="371" t="s">
        <v>173</v>
      </c>
      <c r="F234" s="365"/>
      <c r="G234" s="242" t="s">
        <v>174</v>
      </c>
      <c r="H234" s="371" t="s">
        <v>175</v>
      </c>
      <c r="I234" s="365"/>
    </row>
    <row r="235" spans="1:9" x14ac:dyDescent="0.25">
      <c r="A235" s="364">
        <v>1</v>
      </c>
      <c r="B235" s="365"/>
      <c r="C235" s="364" t="s">
        <v>294</v>
      </c>
      <c r="D235" s="365"/>
      <c r="E235" s="366">
        <v>540.35</v>
      </c>
      <c r="F235" s="365"/>
      <c r="G235" s="243" t="s">
        <v>295</v>
      </c>
      <c r="H235" s="364" t="s">
        <v>291</v>
      </c>
      <c r="I235" s="365"/>
    </row>
    <row r="236" spans="1:9" x14ac:dyDescent="0.25">
      <c r="A236" s="364">
        <v>2</v>
      </c>
      <c r="B236" s="365"/>
      <c r="C236" s="364" t="s">
        <v>294</v>
      </c>
      <c r="D236" s="365"/>
      <c r="E236" s="366">
        <v>538.84</v>
      </c>
      <c r="F236" s="365"/>
      <c r="G236" s="243" t="s">
        <v>275</v>
      </c>
      <c r="H236" s="364" t="s">
        <v>291</v>
      </c>
      <c r="I236" s="365"/>
    </row>
    <row r="237" spans="1:9" x14ac:dyDescent="0.25">
      <c r="A237" s="364">
        <v>3</v>
      </c>
      <c r="B237" s="365"/>
      <c r="C237" s="364" t="s">
        <v>294</v>
      </c>
      <c r="D237" s="365"/>
      <c r="E237" s="366">
        <v>476.38</v>
      </c>
      <c r="F237" s="365"/>
      <c r="G237" s="243" t="s">
        <v>380</v>
      </c>
      <c r="H237" s="364" t="s">
        <v>291</v>
      </c>
      <c r="I237" s="365"/>
    </row>
    <row r="238" spans="1:9" ht="29.25" customHeight="1" x14ac:dyDescent="0.25">
      <c r="A238" s="367"/>
      <c r="B238" s="365"/>
      <c r="C238" s="367" t="s">
        <v>14</v>
      </c>
      <c r="D238" s="365"/>
      <c r="E238" s="368">
        <v>1555.5700000000002</v>
      </c>
      <c r="F238" s="365"/>
      <c r="G238" s="245"/>
      <c r="H238" s="367"/>
      <c r="I238" s="365"/>
    </row>
    <row r="241" spans="4:5" x14ac:dyDescent="0.25">
      <c r="D241" s="253" t="s">
        <v>442</v>
      </c>
      <c r="E241" s="254">
        <f>E22</f>
        <v>662990.4</v>
      </c>
    </row>
    <row r="242" spans="4:5" x14ac:dyDescent="0.25">
      <c r="D242" s="253" t="s">
        <v>302</v>
      </c>
      <c r="E242" s="255">
        <f>E26+E47+E56+E64+E93+E114+E118+E134+E140+E144+E159+E163+E170+E174+E187+E193+E205+E210+E216+E232+E238-1432.8</f>
        <v>109169.17</v>
      </c>
    </row>
    <row r="243" spans="4:5" x14ac:dyDescent="0.25">
      <c r="D243" s="253" t="s">
        <v>443</v>
      </c>
      <c r="E243" s="255">
        <f>E70+E76+E83+E88</f>
        <v>26576.21</v>
      </c>
    </row>
    <row r="244" spans="4:5" x14ac:dyDescent="0.25">
      <c r="D244" s="253" t="s">
        <v>304</v>
      </c>
      <c r="E244" s="254">
        <f>SUM(E241:E243)</f>
        <v>798735.78</v>
      </c>
    </row>
  </sheetData>
  <mergeCells count="813">
    <mergeCell ref="C8:G8"/>
    <mergeCell ref="B10:F10"/>
    <mergeCell ref="B11:F12"/>
    <mergeCell ref="B14:F14"/>
    <mergeCell ref="A17:I17"/>
    <mergeCell ref="A18:B18"/>
    <mergeCell ref="C18:D18"/>
    <mergeCell ref="E18:F18"/>
    <mergeCell ref="H18:I18"/>
    <mergeCell ref="A21:B21"/>
    <mergeCell ref="C21:D21"/>
    <mergeCell ref="E21:F21"/>
    <mergeCell ref="H21:I21"/>
    <mergeCell ref="A22:B22"/>
    <mergeCell ref="C22:D22"/>
    <mergeCell ref="E22:F22"/>
    <mergeCell ref="H22:I22"/>
    <mergeCell ref="A19:B19"/>
    <mergeCell ref="C19:D19"/>
    <mergeCell ref="E19:F19"/>
    <mergeCell ref="H19:I19"/>
    <mergeCell ref="A20:B20"/>
    <mergeCell ref="C20:D20"/>
    <mergeCell ref="E20:F20"/>
    <mergeCell ref="H20:I20"/>
    <mergeCell ref="A23:I23"/>
    <mergeCell ref="A24:B24"/>
    <mergeCell ref="C24:D24"/>
    <mergeCell ref="E24:F24"/>
    <mergeCell ref="H24:I24"/>
    <mergeCell ref="A25:B25"/>
    <mergeCell ref="C25:D25"/>
    <mergeCell ref="E25:F25"/>
    <mergeCell ref="H25:I25"/>
    <mergeCell ref="A29:B29"/>
    <mergeCell ref="C29:D29"/>
    <mergeCell ref="E29:F29"/>
    <mergeCell ref="H29:I29"/>
    <mergeCell ref="A30:B30"/>
    <mergeCell ref="C30:D30"/>
    <mergeCell ref="E30:F30"/>
    <mergeCell ref="H30:I30"/>
    <mergeCell ref="A26:B26"/>
    <mergeCell ref="C26:D26"/>
    <mergeCell ref="E26:F26"/>
    <mergeCell ref="H26:I26"/>
    <mergeCell ref="A27:I27"/>
    <mergeCell ref="A28:B28"/>
    <mergeCell ref="C28:D28"/>
    <mergeCell ref="E28:F28"/>
    <mergeCell ref="H28:I28"/>
    <mergeCell ref="A33:B33"/>
    <mergeCell ref="C33:D33"/>
    <mergeCell ref="E33:F33"/>
    <mergeCell ref="H33:I33"/>
    <mergeCell ref="A34:B34"/>
    <mergeCell ref="C34:D34"/>
    <mergeCell ref="E34:F34"/>
    <mergeCell ref="H34:I34"/>
    <mergeCell ref="A31:B31"/>
    <mergeCell ref="C31:D31"/>
    <mergeCell ref="E31:F31"/>
    <mergeCell ref="H31:I31"/>
    <mergeCell ref="A32:B32"/>
    <mergeCell ref="C32:D32"/>
    <mergeCell ref="E32:F32"/>
    <mergeCell ref="H32:I32"/>
    <mergeCell ref="A37:B37"/>
    <mergeCell ref="C37:D37"/>
    <mergeCell ref="E37:F37"/>
    <mergeCell ref="H37:I37"/>
    <mergeCell ref="A38:B38"/>
    <mergeCell ref="C38:D38"/>
    <mergeCell ref="E38:F38"/>
    <mergeCell ref="H38:I38"/>
    <mergeCell ref="A35:B35"/>
    <mergeCell ref="C35:D35"/>
    <mergeCell ref="E35:F35"/>
    <mergeCell ref="H35:I35"/>
    <mergeCell ref="A36:B36"/>
    <mergeCell ref="C36:D36"/>
    <mergeCell ref="E36:F36"/>
    <mergeCell ref="H36:I36"/>
    <mergeCell ref="A41:B41"/>
    <mergeCell ref="C41:D41"/>
    <mergeCell ref="E41:F41"/>
    <mergeCell ref="H41:I41"/>
    <mergeCell ref="A42:B42"/>
    <mergeCell ref="C42:D42"/>
    <mergeCell ref="E42:F42"/>
    <mergeCell ref="H42:I42"/>
    <mergeCell ref="A39:B39"/>
    <mergeCell ref="C39:D39"/>
    <mergeCell ref="E39:F39"/>
    <mergeCell ref="H39:I39"/>
    <mergeCell ref="A40:B40"/>
    <mergeCell ref="C40:D40"/>
    <mergeCell ref="E40:F40"/>
    <mergeCell ref="H40:I40"/>
    <mergeCell ref="A45:B45"/>
    <mergeCell ref="C45:D45"/>
    <mergeCell ref="E45:F45"/>
    <mergeCell ref="H45:I45"/>
    <mergeCell ref="A46:B46"/>
    <mergeCell ref="C46:D46"/>
    <mergeCell ref="E46:F46"/>
    <mergeCell ref="H46:I46"/>
    <mergeCell ref="A43:B43"/>
    <mergeCell ref="C43:D43"/>
    <mergeCell ref="E43:F43"/>
    <mergeCell ref="H43:I43"/>
    <mergeCell ref="A44:B44"/>
    <mergeCell ref="C44:D44"/>
    <mergeCell ref="E44:F44"/>
    <mergeCell ref="H44:I44"/>
    <mergeCell ref="A50:B50"/>
    <mergeCell ref="C50:D50"/>
    <mergeCell ref="E50:F50"/>
    <mergeCell ref="H50:I50"/>
    <mergeCell ref="A51:B51"/>
    <mergeCell ref="C51:D51"/>
    <mergeCell ref="E51:F51"/>
    <mergeCell ref="H51:I51"/>
    <mergeCell ref="A47:B47"/>
    <mergeCell ref="C47:D47"/>
    <mergeCell ref="E47:F47"/>
    <mergeCell ref="H47:I47"/>
    <mergeCell ref="A48:I48"/>
    <mergeCell ref="A49:B49"/>
    <mergeCell ref="C49:D49"/>
    <mergeCell ref="E49:F49"/>
    <mergeCell ref="H49:I49"/>
    <mergeCell ref="A54:B54"/>
    <mergeCell ref="C54:D54"/>
    <mergeCell ref="E54:F54"/>
    <mergeCell ref="H54:I54"/>
    <mergeCell ref="A55:B55"/>
    <mergeCell ref="C55:D55"/>
    <mergeCell ref="E55:F55"/>
    <mergeCell ref="H55:I55"/>
    <mergeCell ref="A52:B52"/>
    <mergeCell ref="C52:D52"/>
    <mergeCell ref="E52:F52"/>
    <mergeCell ref="H52:I52"/>
    <mergeCell ref="A53:B53"/>
    <mergeCell ref="C53:D53"/>
    <mergeCell ref="E53:F53"/>
    <mergeCell ref="H53:I53"/>
    <mergeCell ref="A59:B59"/>
    <mergeCell ref="C59:D59"/>
    <mergeCell ref="E59:F59"/>
    <mergeCell ref="H59:I59"/>
    <mergeCell ref="A60:B60"/>
    <mergeCell ref="C60:D60"/>
    <mergeCell ref="E60:F60"/>
    <mergeCell ref="H60:I60"/>
    <mergeCell ref="A56:B56"/>
    <mergeCell ref="C56:D56"/>
    <mergeCell ref="E56:F56"/>
    <mergeCell ref="H56:I56"/>
    <mergeCell ref="A57:I57"/>
    <mergeCell ref="A58:B58"/>
    <mergeCell ref="C58:D58"/>
    <mergeCell ref="E58:F58"/>
    <mergeCell ref="H58:I58"/>
    <mergeCell ref="A63:B63"/>
    <mergeCell ref="C63:D63"/>
    <mergeCell ref="E63:F63"/>
    <mergeCell ref="H63:I63"/>
    <mergeCell ref="A64:B64"/>
    <mergeCell ref="C64:D64"/>
    <mergeCell ref="E64:F64"/>
    <mergeCell ref="H64:I64"/>
    <mergeCell ref="A61:B61"/>
    <mergeCell ref="C61:D61"/>
    <mergeCell ref="E61:F61"/>
    <mergeCell ref="H61:I61"/>
    <mergeCell ref="A62:B62"/>
    <mergeCell ref="C62:D62"/>
    <mergeCell ref="E62:F62"/>
    <mergeCell ref="H62:I62"/>
    <mergeCell ref="A68:B68"/>
    <mergeCell ref="C68:D68"/>
    <mergeCell ref="E68:F68"/>
    <mergeCell ref="H68:I68"/>
    <mergeCell ref="A69:B69"/>
    <mergeCell ref="C69:D69"/>
    <mergeCell ref="E69:F69"/>
    <mergeCell ref="H69:I69"/>
    <mergeCell ref="A65:I65"/>
    <mergeCell ref="A66:B66"/>
    <mergeCell ref="C66:D66"/>
    <mergeCell ref="E66:F66"/>
    <mergeCell ref="H66:I66"/>
    <mergeCell ref="A67:B67"/>
    <mergeCell ref="C67:D67"/>
    <mergeCell ref="E67:F67"/>
    <mergeCell ref="H67:I67"/>
    <mergeCell ref="A70:B70"/>
    <mergeCell ref="C70:D70"/>
    <mergeCell ref="E70:F70"/>
    <mergeCell ref="H70:I70"/>
    <mergeCell ref="A71:I71"/>
    <mergeCell ref="A72:B72"/>
    <mergeCell ref="C72:D72"/>
    <mergeCell ref="E72:F72"/>
    <mergeCell ref="H72:I72"/>
    <mergeCell ref="A75:B75"/>
    <mergeCell ref="C75:D75"/>
    <mergeCell ref="E75:F75"/>
    <mergeCell ref="H75:I75"/>
    <mergeCell ref="A76:B76"/>
    <mergeCell ref="C76:D76"/>
    <mergeCell ref="E76:F76"/>
    <mergeCell ref="H76:I76"/>
    <mergeCell ref="A73:B73"/>
    <mergeCell ref="C73:D73"/>
    <mergeCell ref="E73:F73"/>
    <mergeCell ref="H73:I73"/>
    <mergeCell ref="A74:B74"/>
    <mergeCell ref="C74:D74"/>
    <mergeCell ref="E74:F74"/>
    <mergeCell ref="H74:I74"/>
    <mergeCell ref="A77:I77"/>
    <mergeCell ref="A78:B78"/>
    <mergeCell ref="C78:D78"/>
    <mergeCell ref="E78:F78"/>
    <mergeCell ref="H78:I78"/>
    <mergeCell ref="A79:B79"/>
    <mergeCell ref="C79:D79"/>
    <mergeCell ref="E79:F79"/>
    <mergeCell ref="H79:I79"/>
    <mergeCell ref="A82:B82"/>
    <mergeCell ref="C82:D82"/>
    <mergeCell ref="E82:F82"/>
    <mergeCell ref="H82:I82"/>
    <mergeCell ref="A83:B83"/>
    <mergeCell ref="C83:D83"/>
    <mergeCell ref="E83:F83"/>
    <mergeCell ref="H83:I83"/>
    <mergeCell ref="A80:B80"/>
    <mergeCell ref="C80:D80"/>
    <mergeCell ref="E80:F80"/>
    <mergeCell ref="H80:I80"/>
    <mergeCell ref="A81:B81"/>
    <mergeCell ref="C81:D81"/>
    <mergeCell ref="E81:F81"/>
    <mergeCell ref="H81:I81"/>
    <mergeCell ref="A87:B87"/>
    <mergeCell ref="C87:D87"/>
    <mergeCell ref="E87:F87"/>
    <mergeCell ref="H87:I87"/>
    <mergeCell ref="A88:B88"/>
    <mergeCell ref="C88:D88"/>
    <mergeCell ref="E88:F88"/>
    <mergeCell ref="H88:I88"/>
    <mergeCell ref="A84:I84"/>
    <mergeCell ref="A85:B85"/>
    <mergeCell ref="C85:D85"/>
    <mergeCell ref="E85:F85"/>
    <mergeCell ref="H85:I85"/>
    <mergeCell ref="A86:B86"/>
    <mergeCell ref="C86:D86"/>
    <mergeCell ref="E86:F86"/>
    <mergeCell ref="H86:I86"/>
    <mergeCell ref="A92:B92"/>
    <mergeCell ref="C92:D92"/>
    <mergeCell ref="E92:F92"/>
    <mergeCell ref="H92:I92"/>
    <mergeCell ref="A93:B93"/>
    <mergeCell ref="C93:D93"/>
    <mergeCell ref="E93:F93"/>
    <mergeCell ref="H93:I93"/>
    <mergeCell ref="A89:I89"/>
    <mergeCell ref="A90:B90"/>
    <mergeCell ref="C90:D90"/>
    <mergeCell ref="E90:F90"/>
    <mergeCell ref="H90:I90"/>
    <mergeCell ref="A91:B91"/>
    <mergeCell ref="C91:D91"/>
    <mergeCell ref="E91:F91"/>
    <mergeCell ref="H91:I91"/>
    <mergeCell ref="A97:B97"/>
    <mergeCell ref="C97:D97"/>
    <mergeCell ref="E97:F97"/>
    <mergeCell ref="H97:I97"/>
    <mergeCell ref="A98:B98"/>
    <mergeCell ref="C98:D98"/>
    <mergeCell ref="E98:F98"/>
    <mergeCell ref="H98:I98"/>
    <mergeCell ref="A94:I94"/>
    <mergeCell ref="A95:B95"/>
    <mergeCell ref="C95:D95"/>
    <mergeCell ref="E95:F95"/>
    <mergeCell ref="H95:I95"/>
    <mergeCell ref="C96:D96"/>
    <mergeCell ref="E96:F96"/>
    <mergeCell ref="H96:I96"/>
    <mergeCell ref="A101:B101"/>
    <mergeCell ref="C101:D101"/>
    <mergeCell ref="E101:F101"/>
    <mergeCell ref="H101:I101"/>
    <mergeCell ref="A102:B102"/>
    <mergeCell ref="C102:D102"/>
    <mergeCell ref="E102:F102"/>
    <mergeCell ref="H102:I102"/>
    <mergeCell ref="A99:B99"/>
    <mergeCell ref="C99:D99"/>
    <mergeCell ref="E99:F99"/>
    <mergeCell ref="H99:I99"/>
    <mergeCell ref="A100:B100"/>
    <mergeCell ref="C100:D100"/>
    <mergeCell ref="E100:F100"/>
    <mergeCell ref="H100:I100"/>
    <mergeCell ref="A105:B105"/>
    <mergeCell ref="C105:D105"/>
    <mergeCell ref="E105:F105"/>
    <mergeCell ref="H105:I105"/>
    <mergeCell ref="A106:B106"/>
    <mergeCell ref="C106:D106"/>
    <mergeCell ref="E106:F106"/>
    <mergeCell ref="H106:I106"/>
    <mergeCell ref="A103:B103"/>
    <mergeCell ref="C103:D103"/>
    <mergeCell ref="E103:F103"/>
    <mergeCell ref="H103:I103"/>
    <mergeCell ref="A104:B104"/>
    <mergeCell ref="C104:D104"/>
    <mergeCell ref="E104:F104"/>
    <mergeCell ref="H104:I104"/>
    <mergeCell ref="A109:B109"/>
    <mergeCell ref="C109:D109"/>
    <mergeCell ref="E109:F109"/>
    <mergeCell ref="H109:I109"/>
    <mergeCell ref="A110:B110"/>
    <mergeCell ref="C110:D110"/>
    <mergeCell ref="E110:F110"/>
    <mergeCell ref="H110:I110"/>
    <mergeCell ref="A107:B107"/>
    <mergeCell ref="C107:D107"/>
    <mergeCell ref="E107:F107"/>
    <mergeCell ref="H107:I107"/>
    <mergeCell ref="A108:B108"/>
    <mergeCell ref="C108:D108"/>
    <mergeCell ref="E108:F108"/>
    <mergeCell ref="H108:I108"/>
    <mergeCell ref="A113:B113"/>
    <mergeCell ref="C113:D113"/>
    <mergeCell ref="E113:F113"/>
    <mergeCell ref="H113:I113"/>
    <mergeCell ref="A114:B114"/>
    <mergeCell ref="C114:D114"/>
    <mergeCell ref="E114:F114"/>
    <mergeCell ref="H114:I114"/>
    <mergeCell ref="A111:B111"/>
    <mergeCell ref="C111:D111"/>
    <mergeCell ref="E111:F111"/>
    <mergeCell ref="H111:I111"/>
    <mergeCell ref="A112:B112"/>
    <mergeCell ref="C112:D112"/>
    <mergeCell ref="E112:F112"/>
    <mergeCell ref="H112:I112"/>
    <mergeCell ref="A115:I115"/>
    <mergeCell ref="A116:B116"/>
    <mergeCell ref="C116:D116"/>
    <mergeCell ref="E116:F116"/>
    <mergeCell ref="H116:I116"/>
    <mergeCell ref="A117:B117"/>
    <mergeCell ref="C117:D117"/>
    <mergeCell ref="E117:F117"/>
    <mergeCell ref="H117:I117"/>
    <mergeCell ref="A121:B121"/>
    <mergeCell ref="C121:D121"/>
    <mergeCell ref="E121:F121"/>
    <mergeCell ref="H121:I121"/>
    <mergeCell ref="A122:B122"/>
    <mergeCell ref="C122:D122"/>
    <mergeCell ref="E122:F122"/>
    <mergeCell ref="H122:I122"/>
    <mergeCell ref="A118:B118"/>
    <mergeCell ref="C118:D118"/>
    <mergeCell ref="E118:F118"/>
    <mergeCell ref="H118:I118"/>
    <mergeCell ref="A119:I119"/>
    <mergeCell ref="A120:B120"/>
    <mergeCell ref="C120:D120"/>
    <mergeCell ref="E120:F120"/>
    <mergeCell ref="H120:I120"/>
    <mergeCell ref="A125:B125"/>
    <mergeCell ref="C125:D125"/>
    <mergeCell ref="E125:F125"/>
    <mergeCell ref="H125:I125"/>
    <mergeCell ref="A126:B126"/>
    <mergeCell ref="C126:D126"/>
    <mergeCell ref="E126:F126"/>
    <mergeCell ref="H126:I126"/>
    <mergeCell ref="A123:B123"/>
    <mergeCell ref="C123:D123"/>
    <mergeCell ref="E123:F123"/>
    <mergeCell ref="H123:I123"/>
    <mergeCell ref="A124:B124"/>
    <mergeCell ref="C124:D124"/>
    <mergeCell ref="E124:F124"/>
    <mergeCell ref="H124:I124"/>
    <mergeCell ref="A129:B129"/>
    <mergeCell ref="C129:D129"/>
    <mergeCell ref="E129:F129"/>
    <mergeCell ref="H129:I129"/>
    <mergeCell ref="A130:B130"/>
    <mergeCell ref="C130:D130"/>
    <mergeCell ref="E130:F130"/>
    <mergeCell ref="H130:I130"/>
    <mergeCell ref="A127:B127"/>
    <mergeCell ref="C127:D127"/>
    <mergeCell ref="E127:F127"/>
    <mergeCell ref="H127:I127"/>
    <mergeCell ref="A128:B128"/>
    <mergeCell ref="C128:D128"/>
    <mergeCell ref="E128:F128"/>
    <mergeCell ref="H128:I128"/>
    <mergeCell ref="A133:B133"/>
    <mergeCell ref="C133:D133"/>
    <mergeCell ref="E133:F133"/>
    <mergeCell ref="H133:I133"/>
    <mergeCell ref="A134:B134"/>
    <mergeCell ref="C134:D134"/>
    <mergeCell ref="E134:F134"/>
    <mergeCell ref="H134:I134"/>
    <mergeCell ref="A131:B131"/>
    <mergeCell ref="C131:D131"/>
    <mergeCell ref="E131:F131"/>
    <mergeCell ref="H131:I131"/>
    <mergeCell ref="A132:B132"/>
    <mergeCell ref="C132:D132"/>
    <mergeCell ref="E132:F132"/>
    <mergeCell ref="H132:I132"/>
    <mergeCell ref="A138:B138"/>
    <mergeCell ref="C138:D138"/>
    <mergeCell ref="E138:F138"/>
    <mergeCell ref="H138:I138"/>
    <mergeCell ref="A139:B139"/>
    <mergeCell ref="C139:D139"/>
    <mergeCell ref="E139:F139"/>
    <mergeCell ref="H139:I139"/>
    <mergeCell ref="A135:I135"/>
    <mergeCell ref="A136:B136"/>
    <mergeCell ref="C136:D136"/>
    <mergeCell ref="E136:F136"/>
    <mergeCell ref="H136:I136"/>
    <mergeCell ref="A137:B137"/>
    <mergeCell ref="C137:D137"/>
    <mergeCell ref="E137:F137"/>
    <mergeCell ref="H137:I137"/>
    <mergeCell ref="A143:B143"/>
    <mergeCell ref="C143:D143"/>
    <mergeCell ref="E143:F143"/>
    <mergeCell ref="H143:I143"/>
    <mergeCell ref="A144:B144"/>
    <mergeCell ref="C144:D144"/>
    <mergeCell ref="E144:F144"/>
    <mergeCell ref="H144:I144"/>
    <mergeCell ref="A140:B140"/>
    <mergeCell ref="C140:D140"/>
    <mergeCell ref="E140:F140"/>
    <mergeCell ref="H140:I140"/>
    <mergeCell ref="A141:I141"/>
    <mergeCell ref="A142:B142"/>
    <mergeCell ref="C142:D142"/>
    <mergeCell ref="E142:F142"/>
    <mergeCell ref="H142:I142"/>
    <mergeCell ref="A145:I145"/>
    <mergeCell ref="A146:B146"/>
    <mergeCell ref="C146:D146"/>
    <mergeCell ref="E146:F146"/>
    <mergeCell ref="H146:I146"/>
    <mergeCell ref="A147:B147"/>
    <mergeCell ref="C147:D147"/>
    <mergeCell ref="E147:F147"/>
    <mergeCell ref="H147:I147"/>
    <mergeCell ref="A150:B150"/>
    <mergeCell ref="C150:D150"/>
    <mergeCell ref="E150:F150"/>
    <mergeCell ref="H150:I150"/>
    <mergeCell ref="A151:B151"/>
    <mergeCell ref="C151:D151"/>
    <mergeCell ref="E151:F151"/>
    <mergeCell ref="H151:I151"/>
    <mergeCell ref="A148:B148"/>
    <mergeCell ref="C148:D148"/>
    <mergeCell ref="E148:F148"/>
    <mergeCell ref="H148:I148"/>
    <mergeCell ref="A149:B149"/>
    <mergeCell ref="C149:D149"/>
    <mergeCell ref="E149:F149"/>
    <mergeCell ref="H149:I149"/>
    <mergeCell ref="A154:B154"/>
    <mergeCell ref="C154:D154"/>
    <mergeCell ref="E154:F154"/>
    <mergeCell ref="H154:I154"/>
    <mergeCell ref="A155:B155"/>
    <mergeCell ref="C155:D155"/>
    <mergeCell ref="E155:F155"/>
    <mergeCell ref="H155:I155"/>
    <mergeCell ref="A152:B152"/>
    <mergeCell ref="C152:D152"/>
    <mergeCell ref="E152:F152"/>
    <mergeCell ref="H152:I152"/>
    <mergeCell ref="A153:B153"/>
    <mergeCell ref="C153:D153"/>
    <mergeCell ref="E153:F153"/>
    <mergeCell ref="H153:I153"/>
    <mergeCell ref="A158:B158"/>
    <mergeCell ref="C158:D158"/>
    <mergeCell ref="E158:F158"/>
    <mergeCell ref="H158:I158"/>
    <mergeCell ref="A159:B159"/>
    <mergeCell ref="C159:D159"/>
    <mergeCell ref="E159:F159"/>
    <mergeCell ref="H159:I159"/>
    <mergeCell ref="A156:B156"/>
    <mergeCell ref="C156:D156"/>
    <mergeCell ref="E156:F156"/>
    <mergeCell ref="H156:I156"/>
    <mergeCell ref="A157:B157"/>
    <mergeCell ref="C157:D157"/>
    <mergeCell ref="E157:F157"/>
    <mergeCell ref="H157:I157"/>
    <mergeCell ref="A160:I160"/>
    <mergeCell ref="A161:B161"/>
    <mergeCell ref="C161:D161"/>
    <mergeCell ref="E161:F161"/>
    <mergeCell ref="H161:I161"/>
    <mergeCell ref="A162:B162"/>
    <mergeCell ref="C162:D162"/>
    <mergeCell ref="E162:F162"/>
    <mergeCell ref="H162:I162"/>
    <mergeCell ref="A163:B163"/>
    <mergeCell ref="C163:D163"/>
    <mergeCell ref="E163:F163"/>
    <mergeCell ref="H163:I163"/>
    <mergeCell ref="A164:I164"/>
    <mergeCell ref="A165:B165"/>
    <mergeCell ref="C165:D165"/>
    <mergeCell ref="E165:F165"/>
    <mergeCell ref="H165:I165"/>
    <mergeCell ref="A168:B168"/>
    <mergeCell ref="C168:D168"/>
    <mergeCell ref="E168:F168"/>
    <mergeCell ref="H168:I168"/>
    <mergeCell ref="A169:B169"/>
    <mergeCell ref="C169:D169"/>
    <mergeCell ref="E169:F169"/>
    <mergeCell ref="H169:I169"/>
    <mergeCell ref="A166:B166"/>
    <mergeCell ref="C166:D166"/>
    <mergeCell ref="E166:F166"/>
    <mergeCell ref="H166:I166"/>
    <mergeCell ref="A167:B167"/>
    <mergeCell ref="C167:D167"/>
    <mergeCell ref="E167:F167"/>
    <mergeCell ref="H167:I167"/>
    <mergeCell ref="A173:B173"/>
    <mergeCell ref="C173:D173"/>
    <mergeCell ref="E173:F173"/>
    <mergeCell ref="H173:I173"/>
    <mergeCell ref="A174:B174"/>
    <mergeCell ref="C174:D174"/>
    <mergeCell ref="E174:F174"/>
    <mergeCell ref="H174:I174"/>
    <mergeCell ref="A170:B170"/>
    <mergeCell ref="C170:D170"/>
    <mergeCell ref="E170:F170"/>
    <mergeCell ref="H170:I170"/>
    <mergeCell ref="A171:I171"/>
    <mergeCell ref="A172:B172"/>
    <mergeCell ref="C172:D172"/>
    <mergeCell ref="E172:F172"/>
    <mergeCell ref="H172:I172"/>
    <mergeCell ref="A178:B178"/>
    <mergeCell ref="C178:D178"/>
    <mergeCell ref="E178:F178"/>
    <mergeCell ref="H178:I178"/>
    <mergeCell ref="A179:B179"/>
    <mergeCell ref="C179:D179"/>
    <mergeCell ref="E179:F179"/>
    <mergeCell ref="H179:I179"/>
    <mergeCell ref="A175:I175"/>
    <mergeCell ref="A176:B176"/>
    <mergeCell ref="C176:D176"/>
    <mergeCell ref="E176:F176"/>
    <mergeCell ref="H176:I176"/>
    <mergeCell ref="A177:B177"/>
    <mergeCell ref="C177:D177"/>
    <mergeCell ref="E177:F177"/>
    <mergeCell ref="H177:I177"/>
    <mergeCell ref="A182:B182"/>
    <mergeCell ref="C182:D182"/>
    <mergeCell ref="E182:F182"/>
    <mergeCell ref="H182:I182"/>
    <mergeCell ref="A183:B183"/>
    <mergeCell ref="C183:D183"/>
    <mergeCell ref="E183:F183"/>
    <mergeCell ref="H183:I183"/>
    <mergeCell ref="A180:B180"/>
    <mergeCell ref="C180:D180"/>
    <mergeCell ref="E180:F180"/>
    <mergeCell ref="H180:I180"/>
    <mergeCell ref="A181:B181"/>
    <mergeCell ref="C181:D181"/>
    <mergeCell ref="E181:F181"/>
    <mergeCell ref="H181:I181"/>
    <mergeCell ref="A186:B186"/>
    <mergeCell ref="C186:D186"/>
    <mergeCell ref="E186:F186"/>
    <mergeCell ref="H186:I186"/>
    <mergeCell ref="A187:B187"/>
    <mergeCell ref="C187:D187"/>
    <mergeCell ref="E187:F187"/>
    <mergeCell ref="H187:I187"/>
    <mergeCell ref="A184:B184"/>
    <mergeCell ref="C184:D184"/>
    <mergeCell ref="E184:F184"/>
    <mergeCell ref="H184:I184"/>
    <mergeCell ref="A185:B185"/>
    <mergeCell ref="C185:D185"/>
    <mergeCell ref="E185:F185"/>
    <mergeCell ref="H185:I185"/>
    <mergeCell ref="A191:B191"/>
    <mergeCell ref="C191:D191"/>
    <mergeCell ref="E191:F191"/>
    <mergeCell ref="H191:I191"/>
    <mergeCell ref="A192:B192"/>
    <mergeCell ref="C192:D192"/>
    <mergeCell ref="E192:F192"/>
    <mergeCell ref="H192:I192"/>
    <mergeCell ref="A188:I188"/>
    <mergeCell ref="A189:B189"/>
    <mergeCell ref="C189:D189"/>
    <mergeCell ref="E189:F189"/>
    <mergeCell ref="H189:I189"/>
    <mergeCell ref="A190:B190"/>
    <mergeCell ref="C190:D190"/>
    <mergeCell ref="E190:F190"/>
    <mergeCell ref="H190:I190"/>
    <mergeCell ref="A196:B196"/>
    <mergeCell ref="C196:D196"/>
    <mergeCell ref="E196:F196"/>
    <mergeCell ref="H196:I196"/>
    <mergeCell ref="A197:B197"/>
    <mergeCell ref="C197:D197"/>
    <mergeCell ref="E197:F197"/>
    <mergeCell ref="H197:I197"/>
    <mergeCell ref="A193:B193"/>
    <mergeCell ref="C193:D193"/>
    <mergeCell ref="E193:F193"/>
    <mergeCell ref="H193:I193"/>
    <mergeCell ref="A194:I194"/>
    <mergeCell ref="A195:B195"/>
    <mergeCell ref="C195:D195"/>
    <mergeCell ref="E195:F195"/>
    <mergeCell ref="H195:I195"/>
    <mergeCell ref="A200:B200"/>
    <mergeCell ref="C200:D200"/>
    <mergeCell ref="E200:F200"/>
    <mergeCell ref="H200:I200"/>
    <mergeCell ref="A201:B201"/>
    <mergeCell ref="C201:D201"/>
    <mergeCell ref="E201:F201"/>
    <mergeCell ref="H201:I201"/>
    <mergeCell ref="A198:B198"/>
    <mergeCell ref="C198:D198"/>
    <mergeCell ref="E198:F198"/>
    <mergeCell ref="H198:I198"/>
    <mergeCell ref="A199:B199"/>
    <mergeCell ref="C199:D199"/>
    <mergeCell ref="E199:F199"/>
    <mergeCell ref="H199:I199"/>
    <mergeCell ref="A204:B204"/>
    <mergeCell ref="C204:D204"/>
    <mergeCell ref="E204:F204"/>
    <mergeCell ref="H204:I204"/>
    <mergeCell ref="A205:B205"/>
    <mergeCell ref="C205:D205"/>
    <mergeCell ref="E205:F205"/>
    <mergeCell ref="H205:I205"/>
    <mergeCell ref="A202:B202"/>
    <mergeCell ref="C202:D202"/>
    <mergeCell ref="E202:F202"/>
    <mergeCell ref="H202:I202"/>
    <mergeCell ref="A203:B203"/>
    <mergeCell ref="C203:D203"/>
    <mergeCell ref="E203:F203"/>
    <mergeCell ref="H203:I203"/>
    <mergeCell ref="A209:B209"/>
    <mergeCell ref="C209:D209"/>
    <mergeCell ref="E209:F209"/>
    <mergeCell ref="H209:I209"/>
    <mergeCell ref="A210:B210"/>
    <mergeCell ref="C210:D210"/>
    <mergeCell ref="E210:F210"/>
    <mergeCell ref="H210:I210"/>
    <mergeCell ref="A206:I206"/>
    <mergeCell ref="A207:B207"/>
    <mergeCell ref="C207:D207"/>
    <mergeCell ref="E207:F207"/>
    <mergeCell ref="H207:I207"/>
    <mergeCell ref="A208:B208"/>
    <mergeCell ref="C208:D208"/>
    <mergeCell ref="E208:F208"/>
    <mergeCell ref="H208:I208"/>
    <mergeCell ref="A214:B214"/>
    <mergeCell ref="C214:D214"/>
    <mergeCell ref="E214:F214"/>
    <mergeCell ref="H214:I214"/>
    <mergeCell ref="A215:B215"/>
    <mergeCell ref="C215:D215"/>
    <mergeCell ref="E215:F215"/>
    <mergeCell ref="H215:I215"/>
    <mergeCell ref="A211:I211"/>
    <mergeCell ref="A212:B212"/>
    <mergeCell ref="C212:D212"/>
    <mergeCell ref="E212:F212"/>
    <mergeCell ref="H212:I212"/>
    <mergeCell ref="A213:B213"/>
    <mergeCell ref="C213:D213"/>
    <mergeCell ref="E213:F213"/>
    <mergeCell ref="H213:I213"/>
    <mergeCell ref="A219:B219"/>
    <mergeCell ref="C219:D219"/>
    <mergeCell ref="E219:F219"/>
    <mergeCell ref="H219:I219"/>
    <mergeCell ref="A220:B220"/>
    <mergeCell ref="C220:D220"/>
    <mergeCell ref="E220:F220"/>
    <mergeCell ref="H220:I220"/>
    <mergeCell ref="A216:B216"/>
    <mergeCell ref="C216:D216"/>
    <mergeCell ref="E216:F216"/>
    <mergeCell ref="H216:I216"/>
    <mergeCell ref="A217:I217"/>
    <mergeCell ref="A218:B218"/>
    <mergeCell ref="C218:D218"/>
    <mergeCell ref="E218:F218"/>
    <mergeCell ref="H218:I218"/>
    <mergeCell ref="A223:B223"/>
    <mergeCell ref="C223:D223"/>
    <mergeCell ref="E223:F223"/>
    <mergeCell ref="H223:I223"/>
    <mergeCell ref="A224:B224"/>
    <mergeCell ref="C224:D224"/>
    <mergeCell ref="E224:F224"/>
    <mergeCell ref="H224:I224"/>
    <mergeCell ref="A221:B221"/>
    <mergeCell ref="C221:D221"/>
    <mergeCell ref="E221:F221"/>
    <mergeCell ref="H221:I221"/>
    <mergeCell ref="A222:B222"/>
    <mergeCell ref="C222:D222"/>
    <mergeCell ref="E222:F222"/>
    <mergeCell ref="H222:I222"/>
    <mergeCell ref="A227:B227"/>
    <mergeCell ref="C227:D227"/>
    <mergeCell ref="E227:F227"/>
    <mergeCell ref="H227:I227"/>
    <mergeCell ref="A228:B228"/>
    <mergeCell ref="C228:D228"/>
    <mergeCell ref="E228:F228"/>
    <mergeCell ref="H228:I228"/>
    <mergeCell ref="A225:B225"/>
    <mergeCell ref="C225:D225"/>
    <mergeCell ref="E225:F225"/>
    <mergeCell ref="H225:I225"/>
    <mergeCell ref="A226:B226"/>
    <mergeCell ref="C226:D226"/>
    <mergeCell ref="E226:F226"/>
    <mergeCell ref="H226:I226"/>
    <mergeCell ref="A231:B231"/>
    <mergeCell ref="C231:D231"/>
    <mergeCell ref="E231:F231"/>
    <mergeCell ref="H231:I231"/>
    <mergeCell ref="A232:B232"/>
    <mergeCell ref="C232:D232"/>
    <mergeCell ref="E232:F232"/>
    <mergeCell ref="H232:I232"/>
    <mergeCell ref="A229:B229"/>
    <mergeCell ref="C229:D229"/>
    <mergeCell ref="E229:F229"/>
    <mergeCell ref="H229:I229"/>
    <mergeCell ref="A230:B230"/>
    <mergeCell ref="C230:D230"/>
    <mergeCell ref="E230:F230"/>
    <mergeCell ref="H230:I230"/>
    <mergeCell ref="A233:I233"/>
    <mergeCell ref="A234:B234"/>
    <mergeCell ref="C234:D234"/>
    <mergeCell ref="E234:F234"/>
    <mergeCell ref="H234:I234"/>
    <mergeCell ref="A235:B235"/>
    <mergeCell ref="C235:D235"/>
    <mergeCell ref="E235:F235"/>
    <mergeCell ref="H235:I235"/>
    <mergeCell ref="A238:B238"/>
    <mergeCell ref="C238:D238"/>
    <mergeCell ref="E238:F238"/>
    <mergeCell ref="H238:I238"/>
    <mergeCell ref="A236:B236"/>
    <mergeCell ref="C236:D236"/>
    <mergeCell ref="E236:F236"/>
    <mergeCell ref="H236:I236"/>
    <mergeCell ref="A237:B237"/>
    <mergeCell ref="C237:D237"/>
    <mergeCell ref="E237:F237"/>
    <mergeCell ref="H237:I23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60"/>
  <sheetViews>
    <sheetView workbookViewId="0">
      <selection sqref="A1:XFD1048576"/>
    </sheetView>
  </sheetViews>
  <sheetFormatPr defaultRowHeight="15" x14ac:dyDescent="0.25"/>
  <cols>
    <col min="1" max="1" width="4.5703125" customWidth="1"/>
    <col min="2" max="2" width="9.140625" hidden="1" customWidth="1"/>
    <col min="4" max="4" width="53.7109375" customWidth="1"/>
    <col min="5" max="5" width="15.7109375" customWidth="1"/>
    <col min="7" max="7" width="30.42578125" customWidth="1"/>
    <col min="8" max="8" width="25.5703125" customWidth="1"/>
    <col min="257" max="257" width="4.5703125" customWidth="1"/>
    <col min="258" max="258" width="0" hidden="1" customWidth="1"/>
    <col min="260" max="260" width="53.7109375" customWidth="1"/>
    <col min="261" max="261" width="15.7109375" customWidth="1"/>
    <col min="263" max="263" width="30.42578125" customWidth="1"/>
    <col min="264" max="264" width="25.5703125" customWidth="1"/>
    <col min="513" max="513" width="4.5703125" customWidth="1"/>
    <col min="514" max="514" width="0" hidden="1" customWidth="1"/>
    <col min="516" max="516" width="53.7109375" customWidth="1"/>
    <col min="517" max="517" width="15.7109375" customWidth="1"/>
    <col min="519" max="519" width="30.42578125" customWidth="1"/>
    <col min="520" max="520" width="25.5703125" customWidth="1"/>
    <col min="769" max="769" width="4.5703125" customWidth="1"/>
    <col min="770" max="770" width="0" hidden="1" customWidth="1"/>
    <col min="772" max="772" width="53.7109375" customWidth="1"/>
    <col min="773" max="773" width="15.7109375" customWidth="1"/>
    <col min="775" max="775" width="30.42578125" customWidth="1"/>
    <col min="776" max="776" width="25.5703125" customWidth="1"/>
    <col min="1025" max="1025" width="4.5703125" customWidth="1"/>
    <col min="1026" max="1026" width="0" hidden="1" customWidth="1"/>
    <col min="1028" max="1028" width="53.7109375" customWidth="1"/>
    <col min="1029" max="1029" width="15.7109375" customWidth="1"/>
    <col min="1031" max="1031" width="30.42578125" customWidth="1"/>
    <col min="1032" max="1032" width="25.5703125" customWidth="1"/>
    <col min="1281" max="1281" width="4.5703125" customWidth="1"/>
    <col min="1282" max="1282" width="0" hidden="1" customWidth="1"/>
    <col min="1284" max="1284" width="53.7109375" customWidth="1"/>
    <col min="1285" max="1285" width="15.7109375" customWidth="1"/>
    <col min="1287" max="1287" width="30.42578125" customWidth="1"/>
    <col min="1288" max="1288" width="25.5703125" customWidth="1"/>
    <col min="1537" max="1537" width="4.5703125" customWidth="1"/>
    <col min="1538" max="1538" width="0" hidden="1" customWidth="1"/>
    <col min="1540" max="1540" width="53.7109375" customWidth="1"/>
    <col min="1541" max="1541" width="15.7109375" customWidth="1"/>
    <col min="1543" max="1543" width="30.42578125" customWidth="1"/>
    <col min="1544" max="1544" width="25.5703125" customWidth="1"/>
    <col min="1793" max="1793" width="4.5703125" customWidth="1"/>
    <col min="1794" max="1794" width="0" hidden="1" customWidth="1"/>
    <col min="1796" max="1796" width="53.7109375" customWidth="1"/>
    <col min="1797" max="1797" width="15.7109375" customWidth="1"/>
    <col min="1799" max="1799" width="30.42578125" customWidth="1"/>
    <col min="1800" max="1800" width="25.5703125" customWidth="1"/>
    <col min="2049" max="2049" width="4.5703125" customWidth="1"/>
    <col min="2050" max="2050" width="0" hidden="1" customWidth="1"/>
    <col min="2052" max="2052" width="53.7109375" customWidth="1"/>
    <col min="2053" max="2053" width="15.7109375" customWidth="1"/>
    <col min="2055" max="2055" width="30.42578125" customWidth="1"/>
    <col min="2056" max="2056" width="25.5703125" customWidth="1"/>
    <col min="2305" max="2305" width="4.5703125" customWidth="1"/>
    <col min="2306" max="2306" width="0" hidden="1" customWidth="1"/>
    <col min="2308" max="2308" width="53.7109375" customWidth="1"/>
    <col min="2309" max="2309" width="15.7109375" customWidth="1"/>
    <col min="2311" max="2311" width="30.42578125" customWidth="1"/>
    <col min="2312" max="2312" width="25.5703125" customWidth="1"/>
    <col min="2561" max="2561" width="4.5703125" customWidth="1"/>
    <col min="2562" max="2562" width="0" hidden="1" customWidth="1"/>
    <col min="2564" max="2564" width="53.7109375" customWidth="1"/>
    <col min="2565" max="2565" width="15.7109375" customWidth="1"/>
    <col min="2567" max="2567" width="30.42578125" customWidth="1"/>
    <col min="2568" max="2568" width="25.5703125" customWidth="1"/>
    <col min="2817" max="2817" width="4.5703125" customWidth="1"/>
    <col min="2818" max="2818" width="0" hidden="1" customWidth="1"/>
    <col min="2820" max="2820" width="53.7109375" customWidth="1"/>
    <col min="2821" max="2821" width="15.7109375" customWidth="1"/>
    <col min="2823" max="2823" width="30.42578125" customWidth="1"/>
    <col min="2824" max="2824" width="25.5703125" customWidth="1"/>
    <col min="3073" max="3073" width="4.5703125" customWidth="1"/>
    <col min="3074" max="3074" width="0" hidden="1" customWidth="1"/>
    <col min="3076" max="3076" width="53.7109375" customWidth="1"/>
    <col min="3077" max="3077" width="15.7109375" customWidth="1"/>
    <col min="3079" max="3079" width="30.42578125" customWidth="1"/>
    <col min="3080" max="3080" width="25.5703125" customWidth="1"/>
    <col min="3329" max="3329" width="4.5703125" customWidth="1"/>
    <col min="3330" max="3330" width="0" hidden="1" customWidth="1"/>
    <col min="3332" max="3332" width="53.7109375" customWidth="1"/>
    <col min="3333" max="3333" width="15.7109375" customWidth="1"/>
    <col min="3335" max="3335" width="30.42578125" customWidth="1"/>
    <col min="3336" max="3336" width="25.5703125" customWidth="1"/>
    <col min="3585" max="3585" width="4.5703125" customWidth="1"/>
    <col min="3586" max="3586" width="0" hidden="1" customWidth="1"/>
    <col min="3588" max="3588" width="53.7109375" customWidth="1"/>
    <col min="3589" max="3589" width="15.7109375" customWidth="1"/>
    <col min="3591" max="3591" width="30.42578125" customWidth="1"/>
    <col min="3592" max="3592" width="25.5703125" customWidth="1"/>
    <col min="3841" max="3841" width="4.5703125" customWidth="1"/>
    <col min="3842" max="3842" width="0" hidden="1" customWidth="1"/>
    <col min="3844" max="3844" width="53.7109375" customWidth="1"/>
    <col min="3845" max="3845" width="15.7109375" customWidth="1"/>
    <col min="3847" max="3847" width="30.42578125" customWidth="1"/>
    <col min="3848" max="3848" width="25.5703125" customWidth="1"/>
    <col min="4097" max="4097" width="4.5703125" customWidth="1"/>
    <col min="4098" max="4098" width="0" hidden="1" customWidth="1"/>
    <col min="4100" max="4100" width="53.7109375" customWidth="1"/>
    <col min="4101" max="4101" width="15.7109375" customWidth="1"/>
    <col min="4103" max="4103" width="30.42578125" customWidth="1"/>
    <col min="4104" max="4104" width="25.5703125" customWidth="1"/>
    <col min="4353" max="4353" width="4.5703125" customWidth="1"/>
    <col min="4354" max="4354" width="0" hidden="1" customWidth="1"/>
    <col min="4356" max="4356" width="53.7109375" customWidth="1"/>
    <col min="4357" max="4357" width="15.7109375" customWidth="1"/>
    <col min="4359" max="4359" width="30.42578125" customWidth="1"/>
    <col min="4360" max="4360" width="25.5703125" customWidth="1"/>
    <col min="4609" max="4609" width="4.5703125" customWidth="1"/>
    <col min="4610" max="4610" width="0" hidden="1" customWidth="1"/>
    <col min="4612" max="4612" width="53.7109375" customWidth="1"/>
    <col min="4613" max="4613" width="15.7109375" customWidth="1"/>
    <col min="4615" max="4615" width="30.42578125" customWidth="1"/>
    <col min="4616" max="4616" width="25.5703125" customWidth="1"/>
    <col min="4865" max="4865" width="4.5703125" customWidth="1"/>
    <col min="4866" max="4866" width="0" hidden="1" customWidth="1"/>
    <col min="4868" max="4868" width="53.7109375" customWidth="1"/>
    <col min="4869" max="4869" width="15.7109375" customWidth="1"/>
    <col min="4871" max="4871" width="30.42578125" customWidth="1"/>
    <col min="4872" max="4872" width="25.5703125" customWidth="1"/>
    <col min="5121" max="5121" width="4.5703125" customWidth="1"/>
    <col min="5122" max="5122" width="0" hidden="1" customWidth="1"/>
    <col min="5124" max="5124" width="53.7109375" customWidth="1"/>
    <col min="5125" max="5125" width="15.7109375" customWidth="1"/>
    <col min="5127" max="5127" width="30.42578125" customWidth="1"/>
    <col min="5128" max="5128" width="25.5703125" customWidth="1"/>
    <col min="5377" max="5377" width="4.5703125" customWidth="1"/>
    <col min="5378" max="5378" width="0" hidden="1" customWidth="1"/>
    <col min="5380" max="5380" width="53.7109375" customWidth="1"/>
    <col min="5381" max="5381" width="15.7109375" customWidth="1"/>
    <col min="5383" max="5383" width="30.42578125" customWidth="1"/>
    <col min="5384" max="5384" width="25.5703125" customWidth="1"/>
    <col min="5633" max="5633" width="4.5703125" customWidth="1"/>
    <col min="5634" max="5634" width="0" hidden="1" customWidth="1"/>
    <col min="5636" max="5636" width="53.7109375" customWidth="1"/>
    <col min="5637" max="5637" width="15.7109375" customWidth="1"/>
    <col min="5639" max="5639" width="30.42578125" customWidth="1"/>
    <col min="5640" max="5640" width="25.5703125" customWidth="1"/>
    <col min="5889" max="5889" width="4.5703125" customWidth="1"/>
    <col min="5890" max="5890" width="0" hidden="1" customWidth="1"/>
    <col min="5892" max="5892" width="53.7109375" customWidth="1"/>
    <col min="5893" max="5893" width="15.7109375" customWidth="1"/>
    <col min="5895" max="5895" width="30.42578125" customWidth="1"/>
    <col min="5896" max="5896" width="25.5703125" customWidth="1"/>
    <col min="6145" max="6145" width="4.5703125" customWidth="1"/>
    <col min="6146" max="6146" width="0" hidden="1" customWidth="1"/>
    <col min="6148" max="6148" width="53.7109375" customWidth="1"/>
    <col min="6149" max="6149" width="15.7109375" customWidth="1"/>
    <col min="6151" max="6151" width="30.42578125" customWidth="1"/>
    <col min="6152" max="6152" width="25.5703125" customWidth="1"/>
    <col min="6401" max="6401" width="4.5703125" customWidth="1"/>
    <col min="6402" max="6402" width="0" hidden="1" customWidth="1"/>
    <col min="6404" max="6404" width="53.7109375" customWidth="1"/>
    <col min="6405" max="6405" width="15.7109375" customWidth="1"/>
    <col min="6407" max="6407" width="30.42578125" customWidth="1"/>
    <col min="6408" max="6408" width="25.5703125" customWidth="1"/>
    <col min="6657" max="6657" width="4.5703125" customWidth="1"/>
    <col min="6658" max="6658" width="0" hidden="1" customWidth="1"/>
    <col min="6660" max="6660" width="53.7109375" customWidth="1"/>
    <col min="6661" max="6661" width="15.7109375" customWidth="1"/>
    <col min="6663" max="6663" width="30.42578125" customWidth="1"/>
    <col min="6664" max="6664" width="25.5703125" customWidth="1"/>
    <col min="6913" max="6913" width="4.5703125" customWidth="1"/>
    <col min="6914" max="6914" width="0" hidden="1" customWidth="1"/>
    <col min="6916" max="6916" width="53.7109375" customWidth="1"/>
    <col min="6917" max="6917" width="15.7109375" customWidth="1"/>
    <col min="6919" max="6919" width="30.42578125" customWidth="1"/>
    <col min="6920" max="6920" width="25.5703125" customWidth="1"/>
    <col min="7169" max="7169" width="4.5703125" customWidth="1"/>
    <col min="7170" max="7170" width="0" hidden="1" customWidth="1"/>
    <col min="7172" max="7172" width="53.7109375" customWidth="1"/>
    <col min="7173" max="7173" width="15.7109375" customWidth="1"/>
    <col min="7175" max="7175" width="30.42578125" customWidth="1"/>
    <col min="7176" max="7176" width="25.5703125" customWidth="1"/>
    <col min="7425" max="7425" width="4.5703125" customWidth="1"/>
    <col min="7426" max="7426" width="0" hidden="1" customWidth="1"/>
    <col min="7428" max="7428" width="53.7109375" customWidth="1"/>
    <col min="7429" max="7429" width="15.7109375" customWidth="1"/>
    <col min="7431" max="7431" width="30.42578125" customWidth="1"/>
    <col min="7432" max="7432" width="25.5703125" customWidth="1"/>
    <col min="7681" max="7681" width="4.5703125" customWidth="1"/>
    <col min="7682" max="7682" width="0" hidden="1" customWidth="1"/>
    <col min="7684" max="7684" width="53.7109375" customWidth="1"/>
    <col min="7685" max="7685" width="15.7109375" customWidth="1"/>
    <col min="7687" max="7687" width="30.42578125" customWidth="1"/>
    <col min="7688" max="7688" width="25.5703125" customWidth="1"/>
    <col min="7937" max="7937" width="4.5703125" customWidth="1"/>
    <col min="7938" max="7938" width="0" hidden="1" customWidth="1"/>
    <col min="7940" max="7940" width="53.7109375" customWidth="1"/>
    <col min="7941" max="7941" width="15.7109375" customWidth="1"/>
    <col min="7943" max="7943" width="30.42578125" customWidth="1"/>
    <col min="7944" max="7944" width="25.5703125" customWidth="1"/>
    <col min="8193" max="8193" width="4.5703125" customWidth="1"/>
    <col min="8194" max="8194" width="0" hidden="1" customWidth="1"/>
    <col min="8196" max="8196" width="53.7109375" customWidth="1"/>
    <col min="8197" max="8197" width="15.7109375" customWidth="1"/>
    <col min="8199" max="8199" width="30.42578125" customWidth="1"/>
    <col min="8200" max="8200" width="25.5703125" customWidth="1"/>
    <col min="8449" max="8449" width="4.5703125" customWidth="1"/>
    <col min="8450" max="8450" width="0" hidden="1" customWidth="1"/>
    <col min="8452" max="8452" width="53.7109375" customWidth="1"/>
    <col min="8453" max="8453" width="15.7109375" customWidth="1"/>
    <col min="8455" max="8455" width="30.42578125" customWidth="1"/>
    <col min="8456" max="8456" width="25.5703125" customWidth="1"/>
    <col min="8705" max="8705" width="4.5703125" customWidth="1"/>
    <col min="8706" max="8706" width="0" hidden="1" customWidth="1"/>
    <col min="8708" max="8708" width="53.7109375" customWidth="1"/>
    <col min="8709" max="8709" width="15.7109375" customWidth="1"/>
    <col min="8711" max="8711" width="30.42578125" customWidth="1"/>
    <col min="8712" max="8712" width="25.5703125" customWidth="1"/>
    <col min="8961" max="8961" width="4.5703125" customWidth="1"/>
    <col min="8962" max="8962" width="0" hidden="1" customWidth="1"/>
    <col min="8964" max="8964" width="53.7109375" customWidth="1"/>
    <col min="8965" max="8965" width="15.7109375" customWidth="1"/>
    <col min="8967" max="8967" width="30.42578125" customWidth="1"/>
    <col min="8968" max="8968" width="25.5703125" customWidth="1"/>
    <col min="9217" max="9217" width="4.5703125" customWidth="1"/>
    <col min="9218" max="9218" width="0" hidden="1" customWidth="1"/>
    <col min="9220" max="9220" width="53.7109375" customWidth="1"/>
    <col min="9221" max="9221" width="15.7109375" customWidth="1"/>
    <col min="9223" max="9223" width="30.42578125" customWidth="1"/>
    <col min="9224" max="9224" width="25.5703125" customWidth="1"/>
    <col min="9473" max="9473" width="4.5703125" customWidth="1"/>
    <col min="9474" max="9474" width="0" hidden="1" customWidth="1"/>
    <col min="9476" max="9476" width="53.7109375" customWidth="1"/>
    <col min="9477" max="9477" width="15.7109375" customWidth="1"/>
    <col min="9479" max="9479" width="30.42578125" customWidth="1"/>
    <col min="9480" max="9480" width="25.5703125" customWidth="1"/>
    <col min="9729" max="9729" width="4.5703125" customWidth="1"/>
    <col min="9730" max="9730" width="0" hidden="1" customWidth="1"/>
    <col min="9732" max="9732" width="53.7109375" customWidth="1"/>
    <col min="9733" max="9733" width="15.7109375" customWidth="1"/>
    <col min="9735" max="9735" width="30.42578125" customWidth="1"/>
    <col min="9736" max="9736" width="25.5703125" customWidth="1"/>
    <col min="9985" max="9985" width="4.5703125" customWidth="1"/>
    <col min="9986" max="9986" width="0" hidden="1" customWidth="1"/>
    <col min="9988" max="9988" width="53.7109375" customWidth="1"/>
    <col min="9989" max="9989" width="15.7109375" customWidth="1"/>
    <col min="9991" max="9991" width="30.42578125" customWidth="1"/>
    <col min="9992" max="9992" width="25.5703125" customWidth="1"/>
    <col min="10241" max="10241" width="4.5703125" customWidth="1"/>
    <col min="10242" max="10242" width="0" hidden="1" customWidth="1"/>
    <col min="10244" max="10244" width="53.7109375" customWidth="1"/>
    <col min="10245" max="10245" width="15.7109375" customWidth="1"/>
    <col min="10247" max="10247" width="30.42578125" customWidth="1"/>
    <col min="10248" max="10248" width="25.5703125" customWidth="1"/>
    <col min="10497" max="10497" width="4.5703125" customWidth="1"/>
    <col min="10498" max="10498" width="0" hidden="1" customWidth="1"/>
    <col min="10500" max="10500" width="53.7109375" customWidth="1"/>
    <col min="10501" max="10501" width="15.7109375" customWidth="1"/>
    <col min="10503" max="10503" width="30.42578125" customWidth="1"/>
    <col min="10504" max="10504" width="25.5703125" customWidth="1"/>
    <col min="10753" max="10753" width="4.5703125" customWidth="1"/>
    <col min="10754" max="10754" width="0" hidden="1" customWidth="1"/>
    <col min="10756" max="10756" width="53.7109375" customWidth="1"/>
    <col min="10757" max="10757" width="15.7109375" customWidth="1"/>
    <col min="10759" max="10759" width="30.42578125" customWidth="1"/>
    <col min="10760" max="10760" width="25.5703125" customWidth="1"/>
    <col min="11009" max="11009" width="4.5703125" customWidth="1"/>
    <col min="11010" max="11010" width="0" hidden="1" customWidth="1"/>
    <col min="11012" max="11012" width="53.7109375" customWidth="1"/>
    <col min="11013" max="11013" width="15.7109375" customWidth="1"/>
    <col min="11015" max="11015" width="30.42578125" customWidth="1"/>
    <col min="11016" max="11016" width="25.5703125" customWidth="1"/>
    <col min="11265" max="11265" width="4.5703125" customWidth="1"/>
    <col min="11266" max="11266" width="0" hidden="1" customWidth="1"/>
    <col min="11268" max="11268" width="53.7109375" customWidth="1"/>
    <col min="11269" max="11269" width="15.7109375" customWidth="1"/>
    <col min="11271" max="11271" width="30.42578125" customWidth="1"/>
    <col min="11272" max="11272" width="25.5703125" customWidth="1"/>
    <col min="11521" max="11521" width="4.5703125" customWidth="1"/>
    <col min="11522" max="11522" width="0" hidden="1" customWidth="1"/>
    <col min="11524" max="11524" width="53.7109375" customWidth="1"/>
    <col min="11525" max="11525" width="15.7109375" customWidth="1"/>
    <col min="11527" max="11527" width="30.42578125" customWidth="1"/>
    <col min="11528" max="11528" width="25.5703125" customWidth="1"/>
    <col min="11777" max="11777" width="4.5703125" customWidth="1"/>
    <col min="11778" max="11778" width="0" hidden="1" customWidth="1"/>
    <col min="11780" max="11780" width="53.7109375" customWidth="1"/>
    <col min="11781" max="11781" width="15.7109375" customWidth="1"/>
    <col min="11783" max="11783" width="30.42578125" customWidth="1"/>
    <col min="11784" max="11784" width="25.5703125" customWidth="1"/>
    <col min="12033" max="12033" width="4.5703125" customWidth="1"/>
    <col min="12034" max="12034" width="0" hidden="1" customWidth="1"/>
    <col min="12036" max="12036" width="53.7109375" customWidth="1"/>
    <col min="12037" max="12037" width="15.7109375" customWidth="1"/>
    <col min="12039" max="12039" width="30.42578125" customWidth="1"/>
    <col min="12040" max="12040" width="25.5703125" customWidth="1"/>
    <col min="12289" max="12289" width="4.5703125" customWidth="1"/>
    <col min="12290" max="12290" width="0" hidden="1" customWidth="1"/>
    <col min="12292" max="12292" width="53.7109375" customWidth="1"/>
    <col min="12293" max="12293" width="15.7109375" customWidth="1"/>
    <col min="12295" max="12295" width="30.42578125" customWidth="1"/>
    <col min="12296" max="12296" width="25.5703125" customWidth="1"/>
    <col min="12545" max="12545" width="4.5703125" customWidth="1"/>
    <col min="12546" max="12546" width="0" hidden="1" customWidth="1"/>
    <col min="12548" max="12548" width="53.7109375" customWidth="1"/>
    <col min="12549" max="12549" width="15.7109375" customWidth="1"/>
    <col min="12551" max="12551" width="30.42578125" customWidth="1"/>
    <col min="12552" max="12552" width="25.5703125" customWidth="1"/>
    <col min="12801" max="12801" width="4.5703125" customWidth="1"/>
    <col min="12802" max="12802" width="0" hidden="1" customWidth="1"/>
    <col min="12804" max="12804" width="53.7109375" customWidth="1"/>
    <col min="12805" max="12805" width="15.7109375" customWidth="1"/>
    <col min="12807" max="12807" width="30.42578125" customWidth="1"/>
    <col min="12808" max="12808" width="25.5703125" customWidth="1"/>
    <col min="13057" max="13057" width="4.5703125" customWidth="1"/>
    <col min="13058" max="13058" width="0" hidden="1" customWidth="1"/>
    <col min="13060" max="13060" width="53.7109375" customWidth="1"/>
    <col min="13061" max="13061" width="15.7109375" customWidth="1"/>
    <col min="13063" max="13063" width="30.42578125" customWidth="1"/>
    <col min="13064" max="13064" width="25.5703125" customWidth="1"/>
    <col min="13313" max="13313" width="4.5703125" customWidth="1"/>
    <col min="13314" max="13314" width="0" hidden="1" customWidth="1"/>
    <col min="13316" max="13316" width="53.7109375" customWidth="1"/>
    <col min="13317" max="13317" width="15.7109375" customWidth="1"/>
    <col min="13319" max="13319" width="30.42578125" customWidth="1"/>
    <col min="13320" max="13320" width="25.5703125" customWidth="1"/>
    <col min="13569" max="13569" width="4.5703125" customWidth="1"/>
    <col min="13570" max="13570" width="0" hidden="1" customWidth="1"/>
    <col min="13572" max="13572" width="53.7109375" customWidth="1"/>
    <col min="13573" max="13573" width="15.7109375" customWidth="1"/>
    <col min="13575" max="13575" width="30.42578125" customWidth="1"/>
    <col min="13576" max="13576" width="25.5703125" customWidth="1"/>
    <col min="13825" max="13825" width="4.5703125" customWidth="1"/>
    <col min="13826" max="13826" width="0" hidden="1" customWidth="1"/>
    <col min="13828" max="13828" width="53.7109375" customWidth="1"/>
    <col min="13829" max="13829" width="15.7109375" customWidth="1"/>
    <col min="13831" max="13831" width="30.42578125" customWidth="1"/>
    <col min="13832" max="13832" width="25.5703125" customWidth="1"/>
    <col min="14081" max="14081" width="4.5703125" customWidth="1"/>
    <col min="14082" max="14082" width="0" hidden="1" customWidth="1"/>
    <col min="14084" max="14084" width="53.7109375" customWidth="1"/>
    <col min="14085" max="14085" width="15.7109375" customWidth="1"/>
    <col min="14087" max="14087" width="30.42578125" customWidth="1"/>
    <col min="14088" max="14088" width="25.5703125" customWidth="1"/>
    <col min="14337" max="14337" width="4.5703125" customWidth="1"/>
    <col min="14338" max="14338" width="0" hidden="1" customWidth="1"/>
    <col min="14340" max="14340" width="53.7109375" customWidth="1"/>
    <col min="14341" max="14341" width="15.7109375" customWidth="1"/>
    <col min="14343" max="14343" width="30.42578125" customWidth="1"/>
    <col min="14344" max="14344" width="25.5703125" customWidth="1"/>
    <col min="14593" max="14593" width="4.5703125" customWidth="1"/>
    <col min="14594" max="14594" width="0" hidden="1" customWidth="1"/>
    <col min="14596" max="14596" width="53.7109375" customWidth="1"/>
    <col min="14597" max="14597" width="15.7109375" customWidth="1"/>
    <col min="14599" max="14599" width="30.42578125" customWidth="1"/>
    <col min="14600" max="14600" width="25.5703125" customWidth="1"/>
    <col min="14849" max="14849" width="4.5703125" customWidth="1"/>
    <col min="14850" max="14850" width="0" hidden="1" customWidth="1"/>
    <col min="14852" max="14852" width="53.7109375" customWidth="1"/>
    <col min="14853" max="14853" width="15.7109375" customWidth="1"/>
    <col min="14855" max="14855" width="30.42578125" customWidth="1"/>
    <col min="14856" max="14856" width="25.5703125" customWidth="1"/>
    <col min="15105" max="15105" width="4.5703125" customWidth="1"/>
    <col min="15106" max="15106" width="0" hidden="1" customWidth="1"/>
    <col min="15108" max="15108" width="53.7109375" customWidth="1"/>
    <col min="15109" max="15109" width="15.7109375" customWidth="1"/>
    <col min="15111" max="15111" width="30.42578125" customWidth="1"/>
    <col min="15112" max="15112" width="25.5703125" customWidth="1"/>
    <col min="15361" max="15361" width="4.5703125" customWidth="1"/>
    <col min="15362" max="15362" width="0" hidden="1" customWidth="1"/>
    <col min="15364" max="15364" width="53.7109375" customWidth="1"/>
    <col min="15365" max="15365" width="15.7109375" customWidth="1"/>
    <col min="15367" max="15367" width="30.42578125" customWidth="1"/>
    <col min="15368" max="15368" width="25.5703125" customWidth="1"/>
    <col min="15617" max="15617" width="4.5703125" customWidth="1"/>
    <col min="15618" max="15618" width="0" hidden="1" customWidth="1"/>
    <col min="15620" max="15620" width="53.7109375" customWidth="1"/>
    <col min="15621" max="15621" width="15.7109375" customWidth="1"/>
    <col min="15623" max="15623" width="30.42578125" customWidth="1"/>
    <col min="15624" max="15624" width="25.5703125" customWidth="1"/>
    <col min="15873" max="15873" width="4.5703125" customWidth="1"/>
    <col min="15874" max="15874" width="0" hidden="1" customWidth="1"/>
    <col min="15876" max="15876" width="53.7109375" customWidth="1"/>
    <col min="15877" max="15877" width="15.7109375" customWidth="1"/>
    <col min="15879" max="15879" width="30.42578125" customWidth="1"/>
    <col min="15880" max="15880" width="25.5703125" customWidth="1"/>
    <col min="16129" max="16129" width="4.5703125" customWidth="1"/>
    <col min="16130" max="16130" width="0" hidden="1" customWidth="1"/>
    <col min="16132" max="16132" width="53.7109375" customWidth="1"/>
    <col min="16133" max="16133" width="15.7109375" customWidth="1"/>
    <col min="16135" max="16135" width="30.42578125" customWidth="1"/>
    <col min="16136" max="16136" width="25.5703125" customWidth="1"/>
  </cols>
  <sheetData>
    <row r="9" spans="2:8" ht="16.5" customHeight="1" x14ac:dyDescent="0.25">
      <c r="D9" s="372" t="s">
        <v>166</v>
      </c>
      <c r="E9" s="372"/>
      <c r="F9" s="372"/>
      <c r="G9" s="372"/>
    </row>
    <row r="10" spans="2:8" x14ac:dyDescent="0.25">
      <c r="D10" s="372"/>
      <c r="E10" s="372"/>
      <c r="F10" s="372"/>
      <c r="G10" s="372"/>
    </row>
    <row r="11" spans="2:8" x14ac:dyDescent="0.25">
      <c r="D11" s="372"/>
      <c r="E11" s="372"/>
      <c r="F11" s="372"/>
      <c r="G11" s="372"/>
    </row>
    <row r="12" spans="2:8" ht="20.25" customHeight="1" x14ac:dyDescent="0.25">
      <c r="D12" s="372"/>
      <c r="E12" s="372"/>
      <c r="F12" s="372"/>
      <c r="G12" s="372"/>
    </row>
    <row r="13" spans="2:8" x14ac:dyDescent="0.25">
      <c r="D13" s="384"/>
      <c r="E13" s="384"/>
      <c r="F13" s="384"/>
      <c r="G13" s="384"/>
    </row>
    <row r="14" spans="2:8" x14ac:dyDescent="0.25">
      <c r="B14" s="233"/>
      <c r="C14" s="234"/>
      <c r="D14" s="234"/>
      <c r="E14" s="234"/>
      <c r="F14" s="234"/>
      <c r="G14" s="234"/>
      <c r="H14" s="235"/>
    </row>
    <row r="15" spans="2:8" x14ac:dyDescent="0.25">
      <c r="B15" s="385" t="s">
        <v>167</v>
      </c>
      <c r="C15" s="386"/>
      <c r="D15" s="386"/>
      <c r="E15" s="386"/>
      <c r="H15" s="236"/>
    </row>
    <row r="16" spans="2:8" x14ac:dyDescent="0.25">
      <c r="B16" s="256"/>
      <c r="C16" s="257"/>
      <c r="D16" s="257"/>
      <c r="E16" s="257"/>
      <c r="H16" s="236"/>
    </row>
    <row r="17" spans="1:9" x14ac:dyDescent="0.25">
      <c r="B17" s="385" t="s">
        <v>168</v>
      </c>
      <c r="C17" s="386"/>
      <c r="D17" s="386"/>
      <c r="E17" s="386"/>
      <c r="H17" s="236"/>
    </row>
    <row r="18" spans="1:9" x14ac:dyDescent="0.25">
      <c r="B18" s="385" t="s">
        <v>444</v>
      </c>
      <c r="C18" s="386"/>
      <c r="D18" s="386"/>
      <c r="E18" s="257"/>
      <c r="H18" s="236"/>
    </row>
    <row r="19" spans="1:9" x14ac:dyDescent="0.25">
      <c r="B19" s="239"/>
      <c r="C19" s="240"/>
      <c r="D19" s="240"/>
      <c r="E19" s="240"/>
      <c r="F19" s="240"/>
      <c r="G19" s="240"/>
      <c r="H19" s="241"/>
    </row>
    <row r="21" spans="1:9" x14ac:dyDescent="0.25">
      <c r="A21" s="369" t="s">
        <v>170</v>
      </c>
      <c r="B21" s="370"/>
      <c r="C21" s="370"/>
      <c r="D21" s="370"/>
      <c r="E21" s="370"/>
      <c r="F21" s="370"/>
      <c r="G21" s="370"/>
      <c r="H21" s="370"/>
      <c r="I21" s="370"/>
    </row>
    <row r="22" spans="1:9" x14ac:dyDescent="0.25">
      <c r="A22" s="371" t="s">
        <v>171</v>
      </c>
      <c r="B22" s="365"/>
      <c r="C22" s="371" t="s">
        <v>172</v>
      </c>
      <c r="D22" s="365"/>
      <c r="E22" s="371" t="s">
        <v>173</v>
      </c>
      <c r="F22" s="365"/>
      <c r="G22" s="242" t="s">
        <v>174</v>
      </c>
      <c r="H22" s="371" t="s">
        <v>175</v>
      </c>
      <c r="I22" s="365"/>
    </row>
    <row r="23" spans="1:9" x14ac:dyDescent="0.25">
      <c r="A23" s="364">
        <v>1</v>
      </c>
      <c r="B23" s="365"/>
      <c r="C23" s="364" t="s">
        <v>176</v>
      </c>
      <c r="D23" s="365"/>
      <c r="E23" s="366">
        <v>85196.35</v>
      </c>
      <c r="F23" s="365"/>
      <c r="G23" s="243" t="s">
        <v>177</v>
      </c>
      <c r="H23" s="364" t="s">
        <v>445</v>
      </c>
      <c r="I23" s="365"/>
    </row>
    <row r="24" spans="1:9" x14ac:dyDescent="0.25">
      <c r="A24" s="364">
        <v>2</v>
      </c>
      <c r="B24" s="365"/>
      <c r="C24" s="364" t="s">
        <v>179</v>
      </c>
      <c r="D24" s="365"/>
      <c r="E24" s="366">
        <v>70355.11</v>
      </c>
      <c r="F24" s="365"/>
      <c r="G24" s="243" t="s">
        <v>180</v>
      </c>
      <c r="H24" s="364" t="s">
        <v>445</v>
      </c>
      <c r="I24" s="365"/>
    </row>
    <row r="25" spans="1:9" x14ac:dyDescent="0.25">
      <c r="A25" s="382">
        <v>3</v>
      </c>
      <c r="B25" s="383"/>
      <c r="C25" s="364" t="s">
        <v>181</v>
      </c>
      <c r="D25" s="365"/>
      <c r="E25" s="366">
        <v>61666.26</v>
      </c>
      <c r="F25" s="365"/>
      <c r="G25" s="243" t="s">
        <v>182</v>
      </c>
      <c r="H25" s="364" t="s">
        <v>445</v>
      </c>
      <c r="I25" s="365"/>
    </row>
    <row r="26" spans="1:9" ht="34.5" customHeight="1" x14ac:dyDescent="0.25">
      <c r="A26" s="367"/>
      <c r="B26" s="365"/>
      <c r="C26" s="367" t="s">
        <v>14</v>
      </c>
      <c r="D26" s="365"/>
      <c r="E26" s="368">
        <v>217217.72000000003</v>
      </c>
      <c r="F26" s="365"/>
      <c r="G26" s="245"/>
      <c r="H26" s="367"/>
      <c r="I26" s="365"/>
    </row>
    <row r="27" spans="1:9" ht="25.5" customHeight="1" x14ac:dyDescent="0.25">
      <c r="A27" s="369" t="s">
        <v>183</v>
      </c>
      <c r="B27" s="370"/>
      <c r="C27" s="370"/>
      <c r="D27" s="370"/>
      <c r="E27" s="370"/>
      <c r="F27" s="370"/>
      <c r="G27" s="370"/>
      <c r="H27" s="370"/>
      <c r="I27" s="370"/>
    </row>
    <row r="28" spans="1:9" ht="24" customHeight="1" x14ac:dyDescent="0.25">
      <c r="A28" s="371" t="s">
        <v>171</v>
      </c>
      <c r="B28" s="365"/>
      <c r="C28" s="371" t="s">
        <v>172</v>
      </c>
      <c r="D28" s="365"/>
      <c r="E28" s="371" t="s">
        <v>173</v>
      </c>
      <c r="F28" s="365"/>
      <c r="G28" s="242" t="s">
        <v>174</v>
      </c>
      <c r="H28" s="371" t="s">
        <v>175</v>
      </c>
      <c r="I28" s="365"/>
    </row>
    <row r="29" spans="1:9" ht="18.75" customHeight="1" x14ac:dyDescent="0.25">
      <c r="A29" s="364">
        <v>1</v>
      </c>
      <c r="B29" s="365"/>
      <c r="C29" s="364" t="s">
        <v>446</v>
      </c>
      <c r="D29" s="365"/>
      <c r="E29" s="366">
        <v>459.07</v>
      </c>
      <c r="F29" s="365"/>
      <c r="G29" s="243" t="s">
        <v>187</v>
      </c>
      <c r="H29" s="364" t="s">
        <v>186</v>
      </c>
      <c r="I29" s="365"/>
    </row>
    <row r="30" spans="1:9" ht="20.25" customHeight="1" x14ac:dyDescent="0.25">
      <c r="A30" s="367"/>
      <c r="B30" s="365"/>
      <c r="C30" s="367" t="s">
        <v>14</v>
      </c>
      <c r="D30" s="365"/>
      <c r="E30" s="368">
        <v>459.07</v>
      </c>
      <c r="F30" s="365"/>
      <c r="G30" s="245"/>
      <c r="H30" s="367"/>
      <c r="I30" s="365"/>
    </row>
    <row r="31" spans="1:9" ht="39" customHeight="1" x14ac:dyDescent="0.25">
      <c r="A31" s="369" t="s">
        <v>188</v>
      </c>
      <c r="B31" s="370"/>
      <c r="C31" s="370"/>
      <c r="D31" s="370"/>
      <c r="E31" s="370"/>
      <c r="F31" s="370"/>
      <c r="G31" s="370"/>
      <c r="H31" s="370"/>
      <c r="I31" s="370"/>
    </row>
    <row r="32" spans="1:9" x14ac:dyDescent="0.25">
      <c r="A32" s="371" t="s">
        <v>171</v>
      </c>
      <c r="B32" s="365"/>
      <c r="C32" s="371" t="s">
        <v>172</v>
      </c>
      <c r="D32" s="365"/>
      <c r="E32" s="371" t="s">
        <v>173</v>
      </c>
      <c r="F32" s="365"/>
      <c r="G32" s="242" t="s">
        <v>174</v>
      </c>
      <c r="H32" s="371" t="s">
        <v>175</v>
      </c>
      <c r="I32" s="365"/>
    </row>
    <row r="33" spans="1:9" x14ac:dyDescent="0.25">
      <c r="A33" s="364">
        <v>1</v>
      </c>
      <c r="B33" s="365"/>
      <c r="C33" s="364" t="s">
        <v>447</v>
      </c>
      <c r="D33" s="365"/>
      <c r="E33" s="366">
        <v>78</v>
      </c>
      <c r="F33" s="365"/>
      <c r="G33" s="243" t="s">
        <v>448</v>
      </c>
      <c r="H33" s="364" t="s">
        <v>449</v>
      </c>
      <c r="I33" s="365"/>
    </row>
    <row r="34" spans="1:9" x14ac:dyDescent="0.25">
      <c r="A34" s="364">
        <v>2</v>
      </c>
      <c r="B34" s="365"/>
      <c r="C34" s="364" t="s">
        <v>200</v>
      </c>
      <c r="D34" s="365"/>
      <c r="E34" s="366">
        <v>78</v>
      </c>
      <c r="F34" s="365"/>
      <c r="G34" s="243" t="s">
        <v>448</v>
      </c>
      <c r="H34" s="364" t="s">
        <v>450</v>
      </c>
      <c r="I34" s="365"/>
    </row>
    <row r="35" spans="1:9" x14ac:dyDescent="0.25">
      <c r="A35" s="364">
        <v>3</v>
      </c>
      <c r="B35" s="365"/>
      <c r="C35" s="364" t="s">
        <v>334</v>
      </c>
      <c r="D35" s="365"/>
      <c r="E35" s="366">
        <v>205.2</v>
      </c>
      <c r="F35" s="365"/>
      <c r="G35" s="243" t="s">
        <v>331</v>
      </c>
      <c r="H35" s="364" t="s">
        <v>451</v>
      </c>
      <c r="I35" s="365"/>
    </row>
    <row r="36" spans="1:9" x14ac:dyDescent="0.25">
      <c r="A36" s="364">
        <v>4</v>
      </c>
      <c r="B36" s="365"/>
      <c r="C36" s="364" t="s">
        <v>335</v>
      </c>
      <c r="D36" s="365"/>
      <c r="E36" s="366">
        <v>69.7</v>
      </c>
      <c r="F36" s="365"/>
      <c r="G36" s="243" t="s">
        <v>331</v>
      </c>
      <c r="H36" s="364" t="s">
        <v>451</v>
      </c>
      <c r="I36" s="365"/>
    </row>
    <row r="37" spans="1:9" ht="22.5" customHeight="1" x14ac:dyDescent="0.25">
      <c r="A37" s="367"/>
      <c r="B37" s="365"/>
      <c r="C37" s="367" t="s">
        <v>14</v>
      </c>
      <c r="D37" s="365"/>
      <c r="E37" s="368">
        <v>430.9</v>
      </c>
      <c r="F37" s="365"/>
      <c r="G37" s="245"/>
      <c r="H37" s="367"/>
      <c r="I37" s="365"/>
    </row>
    <row r="38" spans="1:9" ht="27.75" customHeight="1" x14ac:dyDescent="0.25">
      <c r="A38" s="369" t="s">
        <v>226</v>
      </c>
      <c r="B38" s="370"/>
      <c r="C38" s="370"/>
      <c r="D38" s="370"/>
      <c r="E38" s="370"/>
      <c r="F38" s="370"/>
      <c r="G38" s="370"/>
      <c r="H38" s="370"/>
      <c r="I38" s="370"/>
    </row>
    <row r="39" spans="1:9" x14ac:dyDescent="0.25">
      <c r="A39" s="371" t="s">
        <v>171</v>
      </c>
      <c r="B39" s="365"/>
      <c r="C39" s="371" t="s">
        <v>172</v>
      </c>
      <c r="D39" s="365"/>
      <c r="E39" s="371" t="s">
        <v>173</v>
      </c>
      <c r="F39" s="365"/>
      <c r="G39" s="242" t="s">
        <v>174</v>
      </c>
      <c r="H39" s="371" t="s">
        <v>175</v>
      </c>
      <c r="I39" s="365"/>
    </row>
    <row r="40" spans="1:9" x14ac:dyDescent="0.25">
      <c r="A40" s="364">
        <v>1</v>
      </c>
      <c r="B40" s="365"/>
      <c r="C40" s="364" t="s">
        <v>452</v>
      </c>
      <c r="D40" s="365"/>
      <c r="E40" s="366">
        <v>60</v>
      </c>
      <c r="F40" s="365"/>
      <c r="G40" s="243" t="s">
        <v>448</v>
      </c>
      <c r="H40" s="364" t="s">
        <v>449</v>
      </c>
      <c r="I40" s="365"/>
    </row>
    <row r="41" spans="1:9" x14ac:dyDescent="0.25">
      <c r="A41" s="364">
        <v>2</v>
      </c>
      <c r="B41" s="365"/>
      <c r="C41" s="364" t="s">
        <v>453</v>
      </c>
      <c r="D41" s="365"/>
      <c r="E41" s="366">
        <v>60</v>
      </c>
      <c r="F41" s="365"/>
      <c r="G41" s="243" t="s">
        <v>448</v>
      </c>
      <c r="H41" s="364" t="s">
        <v>450</v>
      </c>
      <c r="I41" s="365"/>
    </row>
    <row r="42" spans="1:9" x14ac:dyDescent="0.25">
      <c r="A42" s="364">
        <v>3</v>
      </c>
      <c r="B42" s="365"/>
      <c r="C42" s="364" t="s">
        <v>454</v>
      </c>
      <c r="D42" s="365"/>
      <c r="E42" s="366">
        <v>240.15</v>
      </c>
      <c r="F42" s="365"/>
      <c r="G42" s="243" t="s">
        <v>331</v>
      </c>
      <c r="H42" s="364" t="s">
        <v>451</v>
      </c>
      <c r="I42" s="365"/>
    </row>
    <row r="43" spans="1:9" x14ac:dyDescent="0.25">
      <c r="A43" s="364">
        <v>4</v>
      </c>
      <c r="B43" s="365"/>
      <c r="C43" s="364" t="s">
        <v>455</v>
      </c>
      <c r="D43" s="365"/>
      <c r="E43" s="366">
        <v>138.13</v>
      </c>
      <c r="F43" s="365"/>
      <c r="G43" s="243" t="s">
        <v>331</v>
      </c>
      <c r="H43" s="364" t="s">
        <v>451</v>
      </c>
      <c r="I43" s="365"/>
    </row>
    <row r="44" spans="1:9" x14ac:dyDescent="0.25">
      <c r="A44" s="367"/>
      <c r="B44" s="365"/>
      <c r="C44" s="367" t="s">
        <v>14</v>
      </c>
      <c r="D44" s="365"/>
      <c r="E44" s="368">
        <v>498.28</v>
      </c>
      <c r="F44" s="365"/>
      <c r="G44" s="245"/>
      <c r="H44" s="367"/>
      <c r="I44" s="365"/>
    </row>
    <row r="45" spans="1:9" ht="30.75" customHeight="1" x14ac:dyDescent="0.25">
      <c r="A45" s="369" t="s">
        <v>242</v>
      </c>
      <c r="B45" s="370"/>
      <c r="C45" s="370"/>
      <c r="D45" s="370"/>
      <c r="E45" s="370"/>
      <c r="F45" s="370"/>
      <c r="G45" s="370"/>
      <c r="H45" s="370"/>
      <c r="I45" s="370"/>
    </row>
    <row r="46" spans="1:9" ht="24.75" customHeight="1" x14ac:dyDescent="0.25">
      <c r="A46" s="371" t="s">
        <v>171</v>
      </c>
      <c r="B46" s="365"/>
      <c r="C46" s="371" t="s">
        <v>172</v>
      </c>
      <c r="D46" s="365"/>
      <c r="E46" s="371" t="s">
        <v>173</v>
      </c>
      <c r="F46" s="365"/>
      <c r="G46" s="242" t="s">
        <v>174</v>
      </c>
      <c r="H46" s="371" t="s">
        <v>175</v>
      </c>
      <c r="I46" s="365"/>
    </row>
    <row r="47" spans="1:9" ht="12.75" customHeight="1" x14ac:dyDescent="0.25">
      <c r="A47" s="364">
        <v>1</v>
      </c>
      <c r="B47" s="365"/>
      <c r="C47" s="364" t="s">
        <v>243</v>
      </c>
      <c r="D47" s="365"/>
      <c r="E47" s="366">
        <v>571.99</v>
      </c>
      <c r="F47" s="365"/>
      <c r="G47" s="243" t="s">
        <v>244</v>
      </c>
      <c r="H47" s="364" t="s">
        <v>245</v>
      </c>
      <c r="I47" s="365"/>
    </row>
    <row r="48" spans="1:9" x14ac:dyDescent="0.25">
      <c r="A48" s="364">
        <v>2</v>
      </c>
      <c r="B48" s="365"/>
      <c r="C48" s="364" t="s">
        <v>243</v>
      </c>
      <c r="D48" s="365"/>
      <c r="E48" s="366">
        <v>604</v>
      </c>
      <c r="F48" s="365"/>
      <c r="G48" s="243" t="s">
        <v>213</v>
      </c>
      <c r="H48" s="364" t="s">
        <v>245</v>
      </c>
      <c r="I48" s="365"/>
    </row>
    <row r="49" spans="1:9" ht="36" customHeight="1" x14ac:dyDescent="0.25">
      <c r="A49" s="367"/>
      <c r="B49" s="365"/>
      <c r="C49" s="367" t="s">
        <v>14</v>
      </c>
      <c r="D49" s="365"/>
      <c r="E49" s="368">
        <v>1175.99</v>
      </c>
      <c r="F49" s="365"/>
      <c r="G49" s="245"/>
      <c r="H49" s="367"/>
      <c r="I49" s="365"/>
    </row>
    <row r="50" spans="1:9" ht="33" customHeight="1" x14ac:dyDescent="0.25">
      <c r="A50" s="369" t="s">
        <v>285</v>
      </c>
      <c r="B50" s="370"/>
      <c r="C50" s="370"/>
      <c r="D50" s="370"/>
      <c r="E50" s="370"/>
      <c r="F50" s="370"/>
      <c r="G50" s="370"/>
      <c r="H50" s="370"/>
      <c r="I50" s="370"/>
    </row>
    <row r="51" spans="1:9" ht="26.25" customHeight="1" x14ac:dyDescent="0.25">
      <c r="A51" s="371" t="s">
        <v>171</v>
      </c>
      <c r="B51" s="365"/>
      <c r="C51" s="371" t="s">
        <v>172</v>
      </c>
      <c r="D51" s="365"/>
      <c r="E51" s="371" t="s">
        <v>173</v>
      </c>
      <c r="F51" s="365"/>
      <c r="G51" s="242" t="s">
        <v>174</v>
      </c>
      <c r="H51" s="371" t="s">
        <v>175</v>
      </c>
      <c r="I51" s="365"/>
    </row>
    <row r="52" spans="1:9" x14ac:dyDescent="0.25">
      <c r="A52" s="364">
        <v>1</v>
      </c>
      <c r="B52" s="365"/>
      <c r="C52" s="364" t="s">
        <v>289</v>
      </c>
      <c r="D52" s="365"/>
      <c r="E52" s="366">
        <v>417.97</v>
      </c>
      <c r="F52" s="365"/>
      <c r="G52" s="243" t="s">
        <v>380</v>
      </c>
      <c r="H52" s="364" t="s">
        <v>291</v>
      </c>
      <c r="I52" s="365"/>
    </row>
    <row r="53" spans="1:9" x14ac:dyDescent="0.25">
      <c r="A53" s="364">
        <v>2</v>
      </c>
      <c r="B53" s="365"/>
      <c r="C53" s="364" t="s">
        <v>294</v>
      </c>
      <c r="D53" s="365"/>
      <c r="E53" s="366">
        <v>452.17</v>
      </c>
      <c r="F53" s="365"/>
      <c r="G53" s="243" t="s">
        <v>295</v>
      </c>
      <c r="H53" s="364" t="s">
        <v>291</v>
      </c>
      <c r="I53" s="365"/>
    </row>
    <row r="54" spans="1:9" x14ac:dyDescent="0.25">
      <c r="A54" s="364">
        <v>3</v>
      </c>
      <c r="B54" s="365"/>
      <c r="C54" s="364" t="s">
        <v>294</v>
      </c>
      <c r="D54" s="365"/>
      <c r="E54" s="366">
        <v>480</v>
      </c>
      <c r="F54" s="365"/>
      <c r="G54" s="243" t="s">
        <v>275</v>
      </c>
      <c r="H54" s="364" t="s">
        <v>291</v>
      </c>
      <c r="I54" s="365"/>
    </row>
    <row r="55" spans="1:9" ht="26.25" customHeight="1" x14ac:dyDescent="0.25">
      <c r="A55" s="367"/>
      <c r="B55" s="365"/>
      <c r="C55" s="367" t="s">
        <v>14</v>
      </c>
      <c r="D55" s="365"/>
      <c r="E55" s="368">
        <v>1350.14</v>
      </c>
      <c r="F55" s="365"/>
      <c r="G55" s="245"/>
      <c r="H55" s="367"/>
      <c r="I55" s="365"/>
    </row>
    <row r="58" spans="1:9" x14ac:dyDescent="0.25">
      <c r="D58" s="253" t="s">
        <v>442</v>
      </c>
      <c r="E58" s="254">
        <f>E26</f>
        <v>217217.72000000003</v>
      </c>
    </row>
    <row r="59" spans="1:9" x14ac:dyDescent="0.25">
      <c r="D59" s="253" t="s">
        <v>302</v>
      </c>
      <c r="E59" s="255">
        <f>E30+E37+E44+E49+E55</f>
        <v>3914.38</v>
      </c>
    </row>
    <row r="60" spans="1:9" x14ac:dyDescent="0.25">
      <c r="D60" s="253" t="s">
        <v>304</v>
      </c>
      <c r="E60" s="254">
        <f>SUM(E58:E59)</f>
        <v>221132.10000000003</v>
      </c>
    </row>
  </sheetData>
  <mergeCells count="126">
    <mergeCell ref="D9:G13"/>
    <mergeCell ref="B15:E15"/>
    <mergeCell ref="B17:E17"/>
    <mergeCell ref="B18:D18"/>
    <mergeCell ref="A21:I21"/>
    <mergeCell ref="A22:B22"/>
    <mergeCell ref="C22:D22"/>
    <mergeCell ref="E22:F22"/>
    <mergeCell ref="H22:I22"/>
    <mergeCell ref="A25:B25"/>
    <mergeCell ref="C25:D25"/>
    <mergeCell ref="E25:F25"/>
    <mergeCell ref="H25:I25"/>
    <mergeCell ref="A26:B26"/>
    <mergeCell ref="C26:D26"/>
    <mergeCell ref="E26:F26"/>
    <mergeCell ref="H26:I26"/>
    <mergeCell ref="A23:B23"/>
    <mergeCell ref="C23:D23"/>
    <mergeCell ref="E23:F23"/>
    <mergeCell ref="H23:I23"/>
    <mergeCell ref="A24:B24"/>
    <mergeCell ref="C24:D24"/>
    <mergeCell ref="E24:F24"/>
    <mergeCell ref="H24:I24"/>
    <mergeCell ref="A27:I27"/>
    <mergeCell ref="A28:B28"/>
    <mergeCell ref="C28:D28"/>
    <mergeCell ref="E28:F28"/>
    <mergeCell ref="H28:I28"/>
    <mergeCell ref="A29:B29"/>
    <mergeCell ref="C29:D29"/>
    <mergeCell ref="E29:F29"/>
    <mergeCell ref="H29:I29"/>
    <mergeCell ref="A30:B30"/>
    <mergeCell ref="C30:D30"/>
    <mergeCell ref="E30:F30"/>
    <mergeCell ref="H30:I30"/>
    <mergeCell ref="A31:I31"/>
    <mergeCell ref="A32:B32"/>
    <mergeCell ref="C32:D32"/>
    <mergeCell ref="E32:F32"/>
    <mergeCell ref="H32:I32"/>
    <mergeCell ref="A35:B35"/>
    <mergeCell ref="C35:D35"/>
    <mergeCell ref="E35:F35"/>
    <mergeCell ref="H35:I35"/>
    <mergeCell ref="A36:B36"/>
    <mergeCell ref="C36:D36"/>
    <mergeCell ref="E36:F36"/>
    <mergeCell ref="H36:I36"/>
    <mergeCell ref="A33:B33"/>
    <mergeCell ref="C33:D33"/>
    <mergeCell ref="E33:F33"/>
    <mergeCell ref="H33:I33"/>
    <mergeCell ref="A34:B34"/>
    <mergeCell ref="C34:D34"/>
    <mergeCell ref="E34:F34"/>
    <mergeCell ref="H34:I34"/>
    <mergeCell ref="A37:B37"/>
    <mergeCell ref="C37:D37"/>
    <mergeCell ref="E37:F37"/>
    <mergeCell ref="H37:I37"/>
    <mergeCell ref="A38:I38"/>
    <mergeCell ref="A39:B39"/>
    <mergeCell ref="C39:D39"/>
    <mergeCell ref="E39:F39"/>
    <mergeCell ref="H39:I39"/>
    <mergeCell ref="A42:B42"/>
    <mergeCell ref="C42:D42"/>
    <mergeCell ref="E42:F42"/>
    <mergeCell ref="H42:I42"/>
    <mergeCell ref="A43:B43"/>
    <mergeCell ref="C43:D43"/>
    <mergeCell ref="E43:F43"/>
    <mergeCell ref="H43:I43"/>
    <mergeCell ref="A40:B40"/>
    <mergeCell ref="C40:D40"/>
    <mergeCell ref="E40:F40"/>
    <mergeCell ref="H40:I40"/>
    <mergeCell ref="A41:B41"/>
    <mergeCell ref="C41:D41"/>
    <mergeCell ref="E41:F41"/>
    <mergeCell ref="H41:I41"/>
    <mergeCell ref="A47:B47"/>
    <mergeCell ref="C47:D47"/>
    <mergeCell ref="E47:F47"/>
    <mergeCell ref="H47:I47"/>
    <mergeCell ref="A48:B48"/>
    <mergeCell ref="C48:D48"/>
    <mergeCell ref="E48:F48"/>
    <mergeCell ref="H48:I48"/>
    <mergeCell ref="A44:B44"/>
    <mergeCell ref="C44:D44"/>
    <mergeCell ref="E44:F44"/>
    <mergeCell ref="H44:I44"/>
    <mergeCell ref="A45:I45"/>
    <mergeCell ref="A46:B46"/>
    <mergeCell ref="C46:D46"/>
    <mergeCell ref="E46:F46"/>
    <mergeCell ref="H46:I46"/>
    <mergeCell ref="A49:B49"/>
    <mergeCell ref="C49:D49"/>
    <mergeCell ref="E49:F49"/>
    <mergeCell ref="H49:I49"/>
    <mergeCell ref="A50:I50"/>
    <mergeCell ref="A51:B51"/>
    <mergeCell ref="C51:D51"/>
    <mergeCell ref="E51:F51"/>
    <mergeCell ref="H51:I51"/>
    <mergeCell ref="A54:B54"/>
    <mergeCell ref="C54:D54"/>
    <mergeCell ref="E54:F54"/>
    <mergeCell ref="H54:I54"/>
    <mergeCell ref="A55:B55"/>
    <mergeCell ref="C55:D55"/>
    <mergeCell ref="E55:F55"/>
    <mergeCell ref="H55:I55"/>
    <mergeCell ref="A52:B52"/>
    <mergeCell ref="C52:D52"/>
    <mergeCell ref="E52:F52"/>
    <mergeCell ref="H52:I52"/>
    <mergeCell ref="A53:B53"/>
    <mergeCell ref="C53:D53"/>
    <mergeCell ref="E53:F53"/>
    <mergeCell ref="H53:I5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Vendime dhe rekomandime</vt:lpstr>
      <vt:lpstr>R.financiar</vt:lpstr>
      <vt:lpstr>Tab. e buxhetit</vt:lpstr>
      <vt:lpstr>Mallrat</vt:lpstr>
      <vt:lpstr>Kapitalet</vt:lpstr>
      <vt:lpstr>Subvencionet dhe pagat</vt:lpstr>
      <vt:lpstr>Deputet</vt:lpstr>
      <vt:lpstr>Administrata</vt:lpstr>
      <vt:lpstr>Stafi mbeshtetes politik</vt:lpstr>
      <vt:lpstr>Komisioni per ndihme shtetrore</vt:lpstr>
      <vt:lpstr>Kapitalet!Print_Area</vt:lpstr>
      <vt:lpstr>'Subvencionet dhe pagat'!Print_Area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2021-12-10T15:04:11Z</dcterms:modified>
</cp:coreProperties>
</file>